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180"/>
  </bookViews>
  <sheets>
    <sheet name="汇总" sheetId="2" r:id="rId1"/>
    <sheet name="Sheet3" sheetId="3" r:id="rId2"/>
  </sheets>
  <definedNames>
    <definedName name="_xlnm.Print_Titles" localSheetId="0">汇总!$4:$5</definedName>
  </definedNames>
  <calcPr calcId="144525"/>
</workbook>
</file>

<file path=xl/sharedStrings.xml><?xml version="1.0" encoding="utf-8"?>
<sst xmlns="http://schemas.openxmlformats.org/spreadsheetml/2006/main" count="191" uniqueCount="187">
  <si>
    <t>附件1：</t>
  </si>
  <si>
    <t>广东省2020年度中央财政森林生态效益
补偿补助安排表</t>
  </si>
  <si>
    <t>单位：万亩、元/亩、万元</t>
  </si>
  <si>
    <t>序号</t>
  </si>
  <si>
    <t>单位</t>
  </si>
  <si>
    <t>合计</t>
  </si>
  <si>
    <t>国有</t>
  </si>
  <si>
    <t>集体和个人</t>
  </si>
  <si>
    <t>面积</t>
  </si>
  <si>
    <t>补偿资金</t>
  </si>
  <si>
    <t>全省合计</t>
  </si>
  <si>
    <t>一</t>
  </si>
  <si>
    <t>市县小计</t>
  </si>
  <si>
    <t>（一）</t>
  </si>
  <si>
    <t>广州市</t>
  </si>
  <si>
    <t>从化区</t>
  </si>
  <si>
    <t>（二）</t>
  </si>
  <si>
    <t>深圳市</t>
  </si>
  <si>
    <t>福田区</t>
  </si>
  <si>
    <t>南山区</t>
  </si>
  <si>
    <t>（三）</t>
  </si>
  <si>
    <t>珠海市</t>
  </si>
  <si>
    <t>斗门区</t>
  </si>
  <si>
    <t>万山区</t>
  </si>
  <si>
    <t>高栏港区</t>
  </si>
  <si>
    <t>（四）</t>
  </si>
  <si>
    <t>汕头市</t>
  </si>
  <si>
    <t>潮阳区</t>
  </si>
  <si>
    <t>潮南区</t>
  </si>
  <si>
    <t>澄海区</t>
  </si>
  <si>
    <t>（五）</t>
  </si>
  <si>
    <t>韶关市</t>
  </si>
  <si>
    <t>浈江区</t>
  </si>
  <si>
    <t>武江区</t>
  </si>
  <si>
    <t>始兴县</t>
  </si>
  <si>
    <t>新丰县</t>
  </si>
  <si>
    <t>曲江区</t>
  </si>
  <si>
    <t>乐昌市</t>
  </si>
  <si>
    <t>（六）</t>
  </si>
  <si>
    <t>河源市</t>
  </si>
  <si>
    <t>源城区</t>
  </si>
  <si>
    <t>新丰江林管局</t>
  </si>
  <si>
    <t>和平县</t>
  </si>
  <si>
    <t>东源县</t>
  </si>
  <si>
    <t>江东新区</t>
  </si>
  <si>
    <t>（七）</t>
  </si>
  <si>
    <t>梅州市</t>
  </si>
  <si>
    <t>梅江区</t>
  </si>
  <si>
    <t>梅县区</t>
  </si>
  <si>
    <t>蕉岭县</t>
  </si>
  <si>
    <t>平远县</t>
  </si>
  <si>
    <t>（八）</t>
  </si>
  <si>
    <t>惠州市</t>
  </si>
  <si>
    <t>惠城区</t>
  </si>
  <si>
    <t>仲恺区</t>
  </si>
  <si>
    <t>大亚湾</t>
  </si>
  <si>
    <t>惠东县</t>
  </si>
  <si>
    <t>龙门县</t>
  </si>
  <si>
    <t>（九）</t>
  </si>
  <si>
    <t>汕尾市</t>
  </si>
  <si>
    <t>市城区</t>
  </si>
  <si>
    <t>红海湾</t>
  </si>
  <si>
    <t>（十）</t>
  </si>
  <si>
    <t>江门市</t>
  </si>
  <si>
    <t>江海区</t>
  </si>
  <si>
    <t>新会区</t>
  </si>
  <si>
    <t>台山市</t>
  </si>
  <si>
    <t>恩平市</t>
  </si>
  <si>
    <t>鹤山市</t>
  </si>
  <si>
    <t>（十一）</t>
  </si>
  <si>
    <t>阳江市</t>
  </si>
  <si>
    <t>江城区</t>
  </si>
  <si>
    <t>海陵区</t>
  </si>
  <si>
    <t>高新区</t>
  </si>
  <si>
    <t>阳西县</t>
  </si>
  <si>
    <t>阳东县</t>
  </si>
  <si>
    <t>（十二）</t>
  </si>
  <si>
    <t>湛江市</t>
  </si>
  <si>
    <t>坡头区</t>
  </si>
  <si>
    <t>麻章区</t>
  </si>
  <si>
    <t>开发区</t>
  </si>
  <si>
    <t>吴川市</t>
  </si>
  <si>
    <t>遂溪县</t>
  </si>
  <si>
    <t>（十三）</t>
  </si>
  <si>
    <t>茂名市</t>
  </si>
  <si>
    <t>信宜市</t>
  </si>
  <si>
    <t>电白区</t>
  </si>
  <si>
    <t>（十四）</t>
  </si>
  <si>
    <t>肇庆市</t>
  </si>
  <si>
    <t>端州区</t>
  </si>
  <si>
    <t>高要区</t>
  </si>
  <si>
    <t>鼎湖山保护区</t>
  </si>
  <si>
    <t>（十五）</t>
  </si>
  <si>
    <t>清远市</t>
  </si>
  <si>
    <t>清城区</t>
  </si>
  <si>
    <t>清新区</t>
  </si>
  <si>
    <t>佛冈县</t>
  </si>
  <si>
    <t>连州市</t>
  </si>
  <si>
    <t>阳山县</t>
  </si>
  <si>
    <t>（十六）</t>
  </si>
  <si>
    <t>潮州市</t>
  </si>
  <si>
    <t>潮安区</t>
  </si>
  <si>
    <t>（十七）</t>
  </si>
  <si>
    <t>揭阳市</t>
  </si>
  <si>
    <t>揭东区</t>
  </si>
  <si>
    <t>（十八）</t>
  </si>
  <si>
    <t>云浮市</t>
  </si>
  <si>
    <t>云城区</t>
  </si>
  <si>
    <t>云安区</t>
  </si>
  <si>
    <t>郁南县</t>
  </si>
  <si>
    <t>二</t>
  </si>
  <si>
    <t>省直管县小计</t>
  </si>
  <si>
    <t>（十九）</t>
  </si>
  <si>
    <t>南澳县</t>
  </si>
  <si>
    <t>（二十）</t>
  </si>
  <si>
    <t>乳源县</t>
  </si>
  <si>
    <t>（二十一）</t>
  </si>
  <si>
    <t>翁源县</t>
  </si>
  <si>
    <t>（二十二）</t>
  </si>
  <si>
    <t>南雄市</t>
  </si>
  <si>
    <t>（二十三）</t>
  </si>
  <si>
    <t>仁化县</t>
  </si>
  <si>
    <t>（二十四）</t>
  </si>
  <si>
    <t>连平县</t>
  </si>
  <si>
    <t>（二十五）</t>
  </si>
  <si>
    <t>龙川县</t>
  </si>
  <si>
    <t>（二十六）</t>
  </si>
  <si>
    <t>紫金县</t>
  </si>
  <si>
    <t>（二十七）</t>
  </si>
  <si>
    <t>兴宁市</t>
  </si>
  <si>
    <t>（二十八）</t>
  </si>
  <si>
    <t>大埔县</t>
  </si>
  <si>
    <t>（二十九）</t>
  </si>
  <si>
    <t>丰顺县</t>
  </si>
  <si>
    <t>（三十）</t>
  </si>
  <si>
    <t>五华县</t>
  </si>
  <si>
    <t>（三十一）</t>
  </si>
  <si>
    <t>博罗县</t>
  </si>
  <si>
    <t>（三十二）</t>
  </si>
  <si>
    <t>海丰县</t>
  </si>
  <si>
    <t>（三十三）</t>
  </si>
  <si>
    <t>陆丰市</t>
  </si>
  <si>
    <t>（三十四）</t>
  </si>
  <si>
    <t>陆河县</t>
  </si>
  <si>
    <t>（三十五）</t>
  </si>
  <si>
    <t>阳春市</t>
  </si>
  <si>
    <t>（三十六）</t>
  </si>
  <si>
    <t>徐闻县</t>
  </si>
  <si>
    <t>（三十七）</t>
  </si>
  <si>
    <t>雷州市</t>
  </si>
  <si>
    <t>（三十八）</t>
  </si>
  <si>
    <t>廉江市</t>
  </si>
  <si>
    <t>（三十九）</t>
  </si>
  <si>
    <t>高州市</t>
  </si>
  <si>
    <t>（四十）</t>
  </si>
  <si>
    <t>化州市</t>
  </si>
  <si>
    <t>（四十一）</t>
  </si>
  <si>
    <t>德庆县</t>
  </si>
  <si>
    <t>（四十二）</t>
  </si>
  <si>
    <t>封开县</t>
  </si>
  <si>
    <t>（四十三）</t>
  </si>
  <si>
    <t>怀集县</t>
  </si>
  <si>
    <t>（四十四）</t>
  </si>
  <si>
    <t>英德市</t>
  </si>
  <si>
    <t>（四十五）</t>
  </si>
  <si>
    <t>连南县</t>
  </si>
  <si>
    <t>（四十六）</t>
  </si>
  <si>
    <t>连山县</t>
  </si>
  <si>
    <t>（四十七）</t>
  </si>
  <si>
    <t>饶平县</t>
  </si>
  <si>
    <t>（四十八）</t>
  </si>
  <si>
    <t>惠来县</t>
  </si>
  <si>
    <t>三</t>
  </si>
  <si>
    <t>省级小计</t>
  </si>
  <si>
    <t>省乳阳林场</t>
  </si>
  <si>
    <t>省沙头角林场</t>
  </si>
  <si>
    <t>省龙眼洞林场</t>
  </si>
  <si>
    <t>省天井山林场</t>
  </si>
  <si>
    <t>省樟木头林场</t>
  </si>
  <si>
    <t>省乐昌林场</t>
  </si>
  <si>
    <t>省连山林场</t>
  </si>
  <si>
    <t>省东江林场</t>
  </si>
  <si>
    <t>省九连山林场</t>
  </si>
  <si>
    <t>省西江林场</t>
  </si>
  <si>
    <t>省德庆林场</t>
  </si>
  <si>
    <t>省郁南林场</t>
  </si>
  <si>
    <t>省云浮林场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</si>
</sst>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theme="11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theme="10"/>
      <name val="宋体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0" fillId="5" borderId="8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1" fillId="0" borderId="0" xfId="0" applyNumberFormat="1" applyFont="1" applyFill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workbookViewId="0">
      <pane ySplit="6" topLeftCell="A41" activePane="bottomLeft" state="frozen"/>
      <selection/>
      <selection pane="bottomLeft" activeCell="A1" sqref="A1"/>
    </sheetView>
  </sheetViews>
  <sheetFormatPr defaultColWidth="9" defaultRowHeight="14"/>
  <cols>
    <col min="1" max="1" width="11.5" style="1" customWidth="1"/>
    <col min="2" max="2" width="12.1272727272727" style="1" customWidth="1"/>
    <col min="3" max="3" width="11.6272727272727" style="1"/>
    <col min="4" max="4" width="10.3727272727273" style="1"/>
    <col min="5" max="6" width="12.7545454545455" style="1"/>
    <col min="7" max="7" width="12.4181818181818" style="1"/>
    <col min="8" max="8" width="12.6272727272727" style="1"/>
    <col min="9" max="9" width="10.2454545454545" style="1" customWidth="1"/>
    <col min="10" max="12" width="9" style="1" customWidth="1"/>
    <col min="13" max="16384" width="9" style="1"/>
  </cols>
  <sheetData>
    <row r="1" ht="38" customHeight="1" spans="1:1">
      <c r="A1" s="2" t="s">
        <v>0</v>
      </c>
    </row>
    <row r="2" ht="5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8" customHeight="1" spans="1:8">
      <c r="A3" s="3"/>
      <c r="B3" s="3"/>
      <c r="C3" s="3"/>
      <c r="D3" s="3"/>
      <c r="E3" s="3"/>
      <c r="F3" s="4" t="s">
        <v>2</v>
      </c>
      <c r="G3" s="4"/>
      <c r="H3" s="4"/>
    </row>
    <row r="4" ht="21" customHeight="1" spans="1:8">
      <c r="A4" s="5" t="s">
        <v>3</v>
      </c>
      <c r="B4" s="5" t="s">
        <v>4</v>
      </c>
      <c r="C4" s="6" t="s">
        <v>5</v>
      </c>
      <c r="D4" s="6"/>
      <c r="E4" s="6" t="s">
        <v>6</v>
      </c>
      <c r="F4" s="6"/>
      <c r="G4" s="6" t="s">
        <v>7</v>
      </c>
      <c r="H4" s="6"/>
    </row>
    <row r="5" ht="21" customHeight="1" spans="1:8">
      <c r="A5" s="7"/>
      <c r="B5" s="7"/>
      <c r="C5" s="6" t="s">
        <v>8</v>
      </c>
      <c r="D5" s="6" t="s">
        <v>9</v>
      </c>
      <c r="E5" s="6" t="s">
        <v>8</v>
      </c>
      <c r="F5" s="6" t="s">
        <v>9</v>
      </c>
      <c r="G5" s="6" t="s">
        <v>8</v>
      </c>
      <c r="H5" s="6" t="s">
        <v>9</v>
      </c>
    </row>
    <row r="6" ht="21" customHeight="1" spans="1:8">
      <c r="A6" s="8"/>
      <c r="B6" s="6" t="s">
        <v>10</v>
      </c>
      <c r="C6" s="6">
        <f t="shared" ref="C6:H6" si="0">C7+C87+C118</f>
        <v>2108.2961</v>
      </c>
      <c r="D6" s="6">
        <f t="shared" si="0"/>
        <v>32099</v>
      </c>
      <c r="E6" s="6">
        <f t="shared" si="0"/>
        <v>272.2462</v>
      </c>
      <c r="F6" s="6">
        <f t="shared" si="0"/>
        <v>2722.5</v>
      </c>
      <c r="G6" s="6">
        <f t="shared" si="0"/>
        <v>1836.0499</v>
      </c>
      <c r="H6" s="6">
        <f t="shared" si="0"/>
        <v>29376.5</v>
      </c>
    </row>
    <row r="7" ht="21" customHeight="1" spans="1:8">
      <c r="A7" s="6" t="s">
        <v>11</v>
      </c>
      <c r="B7" s="6" t="s">
        <v>12</v>
      </c>
      <c r="C7" s="6">
        <f t="shared" ref="C7:H7" si="1">C8+C10+C13+C17+C21+C28+C34+C39+C45+C48+C54+C60+C66+C69+C73+C79+C81+C83</f>
        <v>1041.2116</v>
      </c>
      <c r="D7" s="6">
        <f t="shared" si="1"/>
        <v>16148.46</v>
      </c>
      <c r="E7" s="6">
        <f t="shared" si="1"/>
        <v>85.1507</v>
      </c>
      <c r="F7" s="6">
        <f t="shared" si="1"/>
        <v>851.51</v>
      </c>
      <c r="G7" s="6">
        <f t="shared" si="1"/>
        <v>956.0609</v>
      </c>
      <c r="H7" s="6">
        <f t="shared" si="1"/>
        <v>15296.95</v>
      </c>
    </row>
    <row r="8" ht="21" customHeight="1" spans="1:8">
      <c r="A8" s="6" t="s">
        <v>13</v>
      </c>
      <c r="B8" s="9" t="s">
        <v>14</v>
      </c>
      <c r="C8" s="9">
        <f>C9</f>
        <v>14.6183</v>
      </c>
      <c r="D8" s="9">
        <f>D9</f>
        <v>233.89</v>
      </c>
      <c r="E8" s="9"/>
      <c r="F8" s="9"/>
      <c r="G8" s="9">
        <f>G9</f>
        <v>14.6183</v>
      </c>
      <c r="H8" s="9">
        <f>H9</f>
        <v>233.89</v>
      </c>
    </row>
    <row r="9" ht="21" customHeight="1" spans="1:8">
      <c r="A9" s="10">
        <v>1</v>
      </c>
      <c r="B9" s="11" t="s">
        <v>15</v>
      </c>
      <c r="C9" s="11">
        <f>E9+G9</f>
        <v>14.6183</v>
      </c>
      <c r="D9" s="11">
        <f>F9+H9</f>
        <v>233.89</v>
      </c>
      <c r="E9" s="12"/>
      <c r="F9" s="13"/>
      <c r="G9" s="12">
        <v>14.6183</v>
      </c>
      <c r="H9" s="13">
        <f>ROUND(G9*16,2)</f>
        <v>233.89</v>
      </c>
    </row>
    <row r="10" ht="21" customHeight="1" spans="1:8">
      <c r="A10" s="6" t="s">
        <v>16</v>
      </c>
      <c r="B10" s="9" t="s">
        <v>17</v>
      </c>
      <c r="C10" s="9">
        <f>C11+C12</f>
        <v>0.83</v>
      </c>
      <c r="D10" s="9">
        <f>D11+D12</f>
        <v>8.3</v>
      </c>
      <c r="E10" s="9">
        <f>E11+E12</f>
        <v>0.83</v>
      </c>
      <c r="F10" s="9">
        <f>F11+F12</f>
        <v>8.3</v>
      </c>
      <c r="G10" s="9"/>
      <c r="H10" s="9"/>
    </row>
    <row r="11" ht="21" customHeight="1" spans="1:8">
      <c r="A11" s="10">
        <v>1</v>
      </c>
      <c r="B11" s="11" t="s">
        <v>18</v>
      </c>
      <c r="C11" s="11">
        <f>E11+G11</f>
        <v>0.153</v>
      </c>
      <c r="D11" s="11">
        <f>F11+H11</f>
        <v>1.53</v>
      </c>
      <c r="E11" s="12">
        <v>0.153</v>
      </c>
      <c r="F11" s="13">
        <f>ROUND(E11*10,2)</f>
        <v>1.53</v>
      </c>
      <c r="G11" s="12"/>
      <c r="H11" s="13"/>
    </row>
    <row r="12" ht="21" customHeight="1" spans="1:8">
      <c r="A12" s="10">
        <v>2</v>
      </c>
      <c r="B12" s="11" t="s">
        <v>19</v>
      </c>
      <c r="C12" s="11">
        <f>E12+G12</f>
        <v>0.677</v>
      </c>
      <c r="D12" s="11">
        <f>F12+H12</f>
        <v>6.77</v>
      </c>
      <c r="E12" s="12">
        <v>0.677</v>
      </c>
      <c r="F12" s="13">
        <f>ROUND(E12*10,2)</f>
        <v>6.77</v>
      </c>
      <c r="G12" s="12"/>
      <c r="H12" s="13"/>
    </row>
    <row r="13" ht="21" customHeight="1" spans="1:9">
      <c r="A13" s="6" t="s">
        <v>20</v>
      </c>
      <c r="B13" s="9" t="s">
        <v>21</v>
      </c>
      <c r="C13" s="9">
        <f t="shared" ref="C13:H13" si="2">C14+C15+C16</f>
        <v>12.0661</v>
      </c>
      <c r="D13" s="9">
        <f t="shared" si="2"/>
        <v>192.95</v>
      </c>
      <c r="E13" s="9">
        <f t="shared" si="2"/>
        <v>0.0163</v>
      </c>
      <c r="F13" s="9">
        <f t="shared" si="2"/>
        <v>0.16</v>
      </c>
      <c r="G13" s="9">
        <f t="shared" si="2"/>
        <v>12.0498</v>
      </c>
      <c r="H13" s="9">
        <f t="shared" si="2"/>
        <v>192.79</v>
      </c>
      <c r="I13" s="14"/>
    </row>
    <row r="14" ht="21" customHeight="1" spans="1:9">
      <c r="A14" s="10">
        <v>1</v>
      </c>
      <c r="B14" s="11" t="s">
        <v>22</v>
      </c>
      <c r="C14" s="11">
        <f>E14+G14</f>
        <v>0.784</v>
      </c>
      <c r="D14" s="11">
        <f>F14+H14</f>
        <v>12.44</v>
      </c>
      <c r="E14" s="12">
        <v>0.0163</v>
      </c>
      <c r="F14" s="13">
        <f>ROUND(E14*10,2)</f>
        <v>0.16</v>
      </c>
      <c r="G14" s="12">
        <v>0.7677</v>
      </c>
      <c r="H14" s="13">
        <f t="shared" ref="H14:H19" si="3">ROUND(G14*16,2)</f>
        <v>12.28</v>
      </c>
      <c r="I14" s="14"/>
    </row>
    <row r="15" ht="21" customHeight="1" spans="1:9">
      <c r="A15" s="10">
        <v>2</v>
      </c>
      <c r="B15" s="11" t="s">
        <v>23</v>
      </c>
      <c r="C15" s="11">
        <f>E15+G15</f>
        <v>7.5677</v>
      </c>
      <c r="D15" s="11">
        <f>F15+H15</f>
        <v>121.08</v>
      </c>
      <c r="E15" s="12"/>
      <c r="F15" s="13"/>
      <c r="G15" s="12">
        <v>7.5677</v>
      </c>
      <c r="H15" s="13">
        <f t="shared" si="3"/>
        <v>121.08</v>
      </c>
      <c r="I15" s="14"/>
    </row>
    <row r="16" ht="21" customHeight="1" spans="1:9">
      <c r="A16" s="10">
        <v>3</v>
      </c>
      <c r="B16" s="11" t="s">
        <v>24</v>
      </c>
      <c r="C16" s="11">
        <f>E16+G16</f>
        <v>3.7144</v>
      </c>
      <c r="D16" s="11">
        <f>F16+H16</f>
        <v>59.43</v>
      </c>
      <c r="E16" s="12"/>
      <c r="F16" s="13"/>
      <c r="G16" s="12">
        <v>3.7144</v>
      </c>
      <c r="H16" s="13">
        <f t="shared" si="3"/>
        <v>59.43</v>
      </c>
      <c r="I16" s="14"/>
    </row>
    <row r="17" ht="21" customHeight="1" spans="1:8">
      <c r="A17" s="6" t="s">
        <v>25</v>
      </c>
      <c r="B17" s="9" t="s">
        <v>26</v>
      </c>
      <c r="C17" s="9">
        <f t="shared" ref="C17:H17" si="4">C18+C19+C20</f>
        <v>7.3349</v>
      </c>
      <c r="D17" s="9">
        <f t="shared" si="4"/>
        <v>116.27</v>
      </c>
      <c r="E17" s="9">
        <f t="shared" si="4"/>
        <v>0.1828</v>
      </c>
      <c r="F17" s="9">
        <f t="shared" si="4"/>
        <v>1.83</v>
      </c>
      <c r="G17" s="9">
        <f t="shared" si="4"/>
        <v>7.1521</v>
      </c>
      <c r="H17" s="9">
        <f t="shared" si="4"/>
        <v>114.44</v>
      </c>
    </row>
    <row r="18" ht="21" customHeight="1" spans="1:8">
      <c r="A18" s="10">
        <v>1</v>
      </c>
      <c r="B18" s="11" t="s">
        <v>27</v>
      </c>
      <c r="C18" s="11">
        <f>E18+G18</f>
        <v>0.996</v>
      </c>
      <c r="D18" s="11">
        <f>F18+H18</f>
        <v>15.94</v>
      </c>
      <c r="E18" s="12"/>
      <c r="F18" s="13"/>
      <c r="G18" s="12">
        <v>0.996</v>
      </c>
      <c r="H18" s="13">
        <f t="shared" si="3"/>
        <v>15.94</v>
      </c>
    </row>
    <row r="19" ht="21" customHeight="1" spans="1:8">
      <c r="A19" s="10">
        <v>2</v>
      </c>
      <c r="B19" s="11" t="s">
        <v>28</v>
      </c>
      <c r="C19" s="11">
        <f>E19+G19</f>
        <v>6.1561</v>
      </c>
      <c r="D19" s="11">
        <f>F19+H19</f>
        <v>98.5</v>
      </c>
      <c r="E19" s="12"/>
      <c r="F19" s="13"/>
      <c r="G19" s="12">
        <v>6.1561</v>
      </c>
      <c r="H19" s="13">
        <f t="shared" si="3"/>
        <v>98.5</v>
      </c>
    </row>
    <row r="20" ht="21" customHeight="1" spans="1:8">
      <c r="A20" s="10">
        <v>3</v>
      </c>
      <c r="B20" s="11" t="s">
        <v>29</v>
      </c>
      <c r="C20" s="11">
        <f>E20+G20</f>
        <v>0.1828</v>
      </c>
      <c r="D20" s="11">
        <f>F20+H20</f>
        <v>1.83</v>
      </c>
      <c r="E20" s="12">
        <v>0.1828</v>
      </c>
      <c r="F20" s="13">
        <f>ROUND(E20*10,2)</f>
        <v>1.83</v>
      </c>
      <c r="G20" s="12"/>
      <c r="H20" s="13"/>
    </row>
    <row r="21" ht="21" customHeight="1" spans="1:8">
      <c r="A21" s="6" t="s">
        <v>30</v>
      </c>
      <c r="B21" s="9" t="s">
        <v>31</v>
      </c>
      <c r="C21" s="9">
        <f t="shared" ref="C21:H21" si="5">C22+C23+C24+C25+C26+C27</f>
        <v>191.801</v>
      </c>
      <c r="D21" s="9">
        <f t="shared" si="5"/>
        <v>3024.24</v>
      </c>
      <c r="E21" s="9">
        <f t="shared" si="5"/>
        <v>7.4295</v>
      </c>
      <c r="F21" s="9">
        <f t="shared" si="5"/>
        <v>74.29</v>
      </c>
      <c r="G21" s="9">
        <f t="shared" si="5"/>
        <v>184.3715</v>
      </c>
      <c r="H21" s="9">
        <f t="shared" si="5"/>
        <v>2949.95</v>
      </c>
    </row>
    <row r="22" ht="21" customHeight="1" spans="1:8">
      <c r="A22" s="10">
        <v>1</v>
      </c>
      <c r="B22" s="11" t="s">
        <v>32</v>
      </c>
      <c r="C22" s="11">
        <f t="shared" ref="C22:C27" si="6">E22+G22</f>
        <v>7.9074</v>
      </c>
      <c r="D22" s="11">
        <f t="shared" ref="D22:D27" si="7">F22+H22</f>
        <v>118.93</v>
      </c>
      <c r="E22" s="12">
        <v>1.2643</v>
      </c>
      <c r="F22" s="13">
        <f t="shared" ref="F22:F27" si="8">ROUND(E22*10,2)</f>
        <v>12.64</v>
      </c>
      <c r="G22" s="12">
        <v>6.6431</v>
      </c>
      <c r="H22" s="13">
        <f t="shared" ref="H22:H27" si="9">ROUND(G22*16,2)</f>
        <v>106.29</v>
      </c>
    </row>
    <row r="23" ht="21" customHeight="1" spans="1:8">
      <c r="A23" s="10">
        <v>2</v>
      </c>
      <c r="B23" s="11" t="s">
        <v>33</v>
      </c>
      <c r="C23" s="11">
        <f t="shared" si="6"/>
        <v>3.5902</v>
      </c>
      <c r="D23" s="11">
        <f t="shared" si="7"/>
        <v>55.43</v>
      </c>
      <c r="E23" s="12">
        <v>0.3351</v>
      </c>
      <c r="F23" s="13">
        <f t="shared" si="8"/>
        <v>3.35</v>
      </c>
      <c r="G23" s="12">
        <v>3.2551</v>
      </c>
      <c r="H23" s="13">
        <f t="shared" si="9"/>
        <v>52.08</v>
      </c>
    </row>
    <row r="24" ht="21" customHeight="1" spans="1:8">
      <c r="A24" s="10">
        <v>3</v>
      </c>
      <c r="B24" s="11" t="s">
        <v>34</v>
      </c>
      <c r="C24" s="11">
        <f t="shared" si="6"/>
        <v>21.9257</v>
      </c>
      <c r="D24" s="11">
        <f t="shared" si="7"/>
        <v>343.77</v>
      </c>
      <c r="E24" s="12">
        <v>1.1732</v>
      </c>
      <c r="F24" s="13">
        <f t="shared" si="8"/>
        <v>11.73</v>
      </c>
      <c r="G24" s="12">
        <v>20.7525</v>
      </c>
      <c r="H24" s="13">
        <f t="shared" si="9"/>
        <v>332.04</v>
      </c>
    </row>
    <row r="25" ht="21" customHeight="1" spans="1:8">
      <c r="A25" s="10">
        <v>4</v>
      </c>
      <c r="B25" s="11" t="s">
        <v>35</v>
      </c>
      <c r="C25" s="11">
        <f t="shared" si="6"/>
        <v>22.8229</v>
      </c>
      <c r="D25" s="11">
        <f t="shared" si="7"/>
        <v>340.39</v>
      </c>
      <c r="E25" s="12">
        <v>4.1298</v>
      </c>
      <c r="F25" s="13">
        <f t="shared" si="8"/>
        <v>41.3</v>
      </c>
      <c r="G25" s="12">
        <v>18.6931</v>
      </c>
      <c r="H25" s="13">
        <f t="shared" si="9"/>
        <v>299.09</v>
      </c>
    </row>
    <row r="26" ht="21" customHeight="1" spans="1:8">
      <c r="A26" s="10">
        <v>5</v>
      </c>
      <c r="B26" s="11" t="s">
        <v>36</v>
      </c>
      <c r="C26" s="11">
        <f t="shared" si="6"/>
        <v>44.5609</v>
      </c>
      <c r="D26" s="11">
        <f t="shared" si="7"/>
        <v>710.44</v>
      </c>
      <c r="E26" s="12">
        <v>0.4237</v>
      </c>
      <c r="F26" s="13">
        <f t="shared" si="8"/>
        <v>4.24</v>
      </c>
      <c r="G26" s="12">
        <v>44.1372</v>
      </c>
      <c r="H26" s="13">
        <f t="shared" si="9"/>
        <v>706.2</v>
      </c>
    </row>
    <row r="27" ht="21" customHeight="1" spans="1:8">
      <c r="A27" s="10">
        <v>6</v>
      </c>
      <c r="B27" s="11" t="s">
        <v>37</v>
      </c>
      <c r="C27" s="11">
        <f t="shared" si="6"/>
        <v>90.9939</v>
      </c>
      <c r="D27" s="11">
        <f t="shared" si="7"/>
        <v>1455.28</v>
      </c>
      <c r="E27" s="12">
        <v>0.1034</v>
      </c>
      <c r="F27" s="13">
        <f t="shared" si="8"/>
        <v>1.03</v>
      </c>
      <c r="G27" s="12">
        <v>90.8905</v>
      </c>
      <c r="H27" s="13">
        <f t="shared" si="9"/>
        <v>1454.25</v>
      </c>
    </row>
    <row r="28" ht="21" customHeight="1" spans="1:8">
      <c r="A28" s="6" t="s">
        <v>38</v>
      </c>
      <c r="B28" s="9" t="s">
        <v>39</v>
      </c>
      <c r="C28" s="9">
        <f t="shared" ref="C28:H28" si="10">C29+C30+C31+C32+C33</f>
        <v>191.9581</v>
      </c>
      <c r="D28" s="9">
        <f t="shared" si="10"/>
        <v>3039.68</v>
      </c>
      <c r="E28" s="9">
        <f t="shared" si="10"/>
        <v>5.2734</v>
      </c>
      <c r="F28" s="9">
        <f t="shared" si="10"/>
        <v>52.73</v>
      </c>
      <c r="G28" s="9">
        <f t="shared" si="10"/>
        <v>186.6847</v>
      </c>
      <c r="H28" s="9">
        <f t="shared" si="10"/>
        <v>2986.95</v>
      </c>
    </row>
    <row r="29" ht="21" customHeight="1" spans="1:8">
      <c r="A29" s="10">
        <v>1</v>
      </c>
      <c r="B29" s="11" t="s">
        <v>40</v>
      </c>
      <c r="C29" s="11">
        <f>E29+G29</f>
        <v>11.147</v>
      </c>
      <c r="D29" s="11">
        <f>F29+H29</f>
        <v>178.35</v>
      </c>
      <c r="E29" s="12"/>
      <c r="F29" s="13"/>
      <c r="G29" s="12">
        <v>11.147</v>
      </c>
      <c r="H29" s="13">
        <f t="shared" ref="H29:H33" si="11">ROUND(G29*16,2)</f>
        <v>178.35</v>
      </c>
    </row>
    <row r="30" ht="21" customHeight="1" spans="1:8">
      <c r="A30" s="10">
        <v>2</v>
      </c>
      <c r="B30" s="11" t="s">
        <v>41</v>
      </c>
      <c r="C30" s="11">
        <f>E30+G30</f>
        <v>78.6401</v>
      </c>
      <c r="D30" s="11">
        <f>F30+H30</f>
        <v>1231.82</v>
      </c>
      <c r="E30" s="12">
        <v>4.4024</v>
      </c>
      <c r="F30" s="13">
        <f>ROUND(E30*10,2)</f>
        <v>44.02</v>
      </c>
      <c r="G30" s="12">
        <v>74.2377</v>
      </c>
      <c r="H30" s="13">
        <f t="shared" si="11"/>
        <v>1187.8</v>
      </c>
    </row>
    <row r="31" ht="21" customHeight="1" spans="1:8">
      <c r="A31" s="10">
        <v>3</v>
      </c>
      <c r="B31" s="11" t="s">
        <v>42</v>
      </c>
      <c r="C31" s="11">
        <f>E31+G31</f>
        <v>41.658</v>
      </c>
      <c r="D31" s="11">
        <f>F31+H31</f>
        <v>661.3</v>
      </c>
      <c r="E31" s="12">
        <v>0.871</v>
      </c>
      <c r="F31" s="13">
        <f>ROUND(E31*10,2)</f>
        <v>8.71</v>
      </c>
      <c r="G31" s="12">
        <v>40.787</v>
      </c>
      <c r="H31" s="13">
        <f t="shared" si="11"/>
        <v>652.59</v>
      </c>
    </row>
    <row r="32" s="1" customFormat="1" ht="21" customHeight="1" spans="1:8">
      <c r="A32" s="10">
        <v>4</v>
      </c>
      <c r="B32" s="11" t="s">
        <v>43</v>
      </c>
      <c r="C32" s="11">
        <f>E32+G32</f>
        <v>55.2472</v>
      </c>
      <c r="D32" s="11">
        <f>F32+H32</f>
        <v>883.96</v>
      </c>
      <c r="E32" s="12"/>
      <c r="F32" s="13"/>
      <c r="G32" s="12">
        <v>55.2472</v>
      </c>
      <c r="H32" s="13">
        <f t="shared" si="11"/>
        <v>883.96</v>
      </c>
    </row>
    <row r="33" ht="21" customHeight="1" spans="1:8">
      <c r="A33" s="10">
        <v>5</v>
      </c>
      <c r="B33" s="11" t="s">
        <v>44</v>
      </c>
      <c r="C33" s="11">
        <f>E33+G33</f>
        <v>5.2658</v>
      </c>
      <c r="D33" s="11">
        <f>F33+H33</f>
        <v>84.25</v>
      </c>
      <c r="E33" s="12"/>
      <c r="F33" s="13"/>
      <c r="G33" s="12">
        <v>5.2658</v>
      </c>
      <c r="H33" s="13">
        <f t="shared" si="11"/>
        <v>84.25</v>
      </c>
    </row>
    <row r="34" ht="21" customHeight="1" spans="1:8">
      <c r="A34" s="6" t="s">
        <v>45</v>
      </c>
      <c r="B34" s="9" t="s">
        <v>46</v>
      </c>
      <c r="C34" s="9">
        <f t="shared" ref="C34:H34" si="12">C35+C36+C37+C38</f>
        <v>79.697</v>
      </c>
      <c r="D34" s="9">
        <f t="shared" si="12"/>
        <v>1263.47</v>
      </c>
      <c r="E34" s="9">
        <f t="shared" si="12"/>
        <v>1.9479</v>
      </c>
      <c r="F34" s="9">
        <f t="shared" si="12"/>
        <v>19.48</v>
      </c>
      <c r="G34" s="9">
        <f t="shared" si="12"/>
        <v>77.7491</v>
      </c>
      <c r="H34" s="9">
        <f t="shared" si="12"/>
        <v>1243.99</v>
      </c>
    </row>
    <row r="35" ht="21" customHeight="1" spans="1:8">
      <c r="A35" s="10">
        <v>1</v>
      </c>
      <c r="B35" s="11" t="s">
        <v>47</v>
      </c>
      <c r="C35" s="11">
        <f>E35+G35</f>
        <v>28.2502</v>
      </c>
      <c r="D35" s="11">
        <f>F35+H35</f>
        <v>451.24</v>
      </c>
      <c r="E35" s="12">
        <v>0.128</v>
      </c>
      <c r="F35" s="13">
        <f>ROUND(E35*10,2)</f>
        <v>1.28</v>
      </c>
      <c r="G35" s="12">
        <v>28.1222</v>
      </c>
      <c r="H35" s="13">
        <f t="shared" ref="H35:H38" si="13">ROUND(G35*16,2)</f>
        <v>449.96</v>
      </c>
    </row>
    <row r="36" ht="21" customHeight="1" spans="1:8">
      <c r="A36" s="10">
        <v>2</v>
      </c>
      <c r="B36" s="11" t="s">
        <v>48</v>
      </c>
      <c r="C36" s="11">
        <f>E36+G36</f>
        <v>28.1324</v>
      </c>
      <c r="D36" s="11">
        <f>F36+H36</f>
        <v>445.54</v>
      </c>
      <c r="E36" s="12">
        <v>0.7636</v>
      </c>
      <c r="F36" s="13">
        <f>ROUND(E36*10,2)</f>
        <v>7.64</v>
      </c>
      <c r="G36" s="12">
        <v>27.3688</v>
      </c>
      <c r="H36" s="13">
        <f t="shared" si="13"/>
        <v>437.9</v>
      </c>
    </row>
    <row r="37" ht="21" customHeight="1" spans="1:8">
      <c r="A37" s="10">
        <v>3</v>
      </c>
      <c r="B37" s="11" t="s">
        <v>49</v>
      </c>
      <c r="C37" s="11">
        <f>E37+G37</f>
        <v>7.5611</v>
      </c>
      <c r="D37" s="11">
        <f>F37+H37</f>
        <v>120.98</v>
      </c>
      <c r="E37" s="12"/>
      <c r="F37" s="13"/>
      <c r="G37" s="12">
        <v>7.5611</v>
      </c>
      <c r="H37" s="13">
        <f t="shared" si="13"/>
        <v>120.98</v>
      </c>
    </row>
    <row r="38" ht="21" customHeight="1" spans="1:8">
      <c r="A38" s="10">
        <v>4</v>
      </c>
      <c r="B38" s="11" t="s">
        <v>50</v>
      </c>
      <c r="C38" s="11">
        <f>E38+G38</f>
        <v>15.7533</v>
      </c>
      <c r="D38" s="11">
        <f>F38+H38</f>
        <v>245.71</v>
      </c>
      <c r="E38" s="12">
        <v>1.0563</v>
      </c>
      <c r="F38" s="13">
        <f>ROUND(E38*10,2)</f>
        <v>10.56</v>
      </c>
      <c r="G38" s="12">
        <v>14.697</v>
      </c>
      <c r="H38" s="13">
        <f t="shared" si="13"/>
        <v>235.15</v>
      </c>
    </row>
    <row r="39" ht="21" customHeight="1" spans="1:8">
      <c r="A39" s="6" t="s">
        <v>51</v>
      </c>
      <c r="B39" s="9" t="s">
        <v>52</v>
      </c>
      <c r="C39" s="9">
        <f t="shared" ref="C39:H39" si="14">C40+C41+C42+C43+C44</f>
        <v>61.8977</v>
      </c>
      <c r="D39" s="9">
        <f t="shared" si="14"/>
        <v>968.02</v>
      </c>
      <c r="E39" s="9">
        <f t="shared" si="14"/>
        <v>3.724</v>
      </c>
      <c r="F39" s="9">
        <f t="shared" si="14"/>
        <v>37.24</v>
      </c>
      <c r="G39" s="9">
        <f t="shared" si="14"/>
        <v>58.1737</v>
      </c>
      <c r="H39" s="9">
        <f t="shared" si="14"/>
        <v>930.78</v>
      </c>
    </row>
    <row r="40" ht="21" customHeight="1" spans="1:8">
      <c r="A40" s="10">
        <v>1</v>
      </c>
      <c r="B40" s="11" t="s">
        <v>53</v>
      </c>
      <c r="C40" s="11">
        <f>E40+G40</f>
        <v>5.2203</v>
      </c>
      <c r="D40" s="11">
        <f>F40+H40</f>
        <v>80.59</v>
      </c>
      <c r="E40" s="12">
        <v>0.4899</v>
      </c>
      <c r="F40" s="13">
        <f>ROUND(E40*10,2)</f>
        <v>4.9</v>
      </c>
      <c r="G40" s="12">
        <v>4.7304</v>
      </c>
      <c r="H40" s="13">
        <f t="shared" ref="H40:H44" si="15">ROUND(G40*16,2)</f>
        <v>75.69</v>
      </c>
    </row>
    <row r="41" ht="21" customHeight="1" spans="1:8">
      <c r="A41" s="10">
        <v>2</v>
      </c>
      <c r="B41" s="11" t="s">
        <v>54</v>
      </c>
      <c r="C41" s="11">
        <f>E41+G41</f>
        <v>2.6761</v>
      </c>
      <c r="D41" s="11">
        <f>F41+H41</f>
        <v>42.82</v>
      </c>
      <c r="E41" s="12"/>
      <c r="F41" s="13"/>
      <c r="G41" s="12">
        <v>2.6761</v>
      </c>
      <c r="H41" s="13">
        <f t="shared" si="15"/>
        <v>42.82</v>
      </c>
    </row>
    <row r="42" ht="21" customHeight="1" spans="1:8">
      <c r="A42" s="10">
        <v>3</v>
      </c>
      <c r="B42" s="11" t="s">
        <v>55</v>
      </c>
      <c r="C42" s="11">
        <f>E42+G42</f>
        <v>2.9274</v>
      </c>
      <c r="D42" s="11">
        <f>F42+H42</f>
        <v>46.84</v>
      </c>
      <c r="E42" s="12"/>
      <c r="F42" s="13"/>
      <c r="G42" s="12">
        <v>2.9274</v>
      </c>
      <c r="H42" s="13">
        <f t="shared" si="15"/>
        <v>46.84</v>
      </c>
    </row>
    <row r="43" s="1" customFormat="1" ht="21" customHeight="1" spans="1:8">
      <c r="A43" s="10">
        <v>4</v>
      </c>
      <c r="B43" s="11" t="s">
        <v>56</v>
      </c>
      <c r="C43" s="11">
        <f>E43+G43</f>
        <v>50.3331</v>
      </c>
      <c r="D43" s="11">
        <f>F43+H43</f>
        <v>785.92</v>
      </c>
      <c r="E43" s="12">
        <v>3.2341</v>
      </c>
      <c r="F43" s="13">
        <f>ROUND(E43*10,2)</f>
        <v>32.34</v>
      </c>
      <c r="G43" s="12">
        <v>47.099</v>
      </c>
      <c r="H43" s="13">
        <f t="shared" si="15"/>
        <v>753.58</v>
      </c>
    </row>
    <row r="44" ht="21" customHeight="1" spans="1:8">
      <c r="A44" s="10">
        <v>5</v>
      </c>
      <c r="B44" s="11" t="s">
        <v>57</v>
      </c>
      <c r="C44" s="11">
        <f>E44+G44</f>
        <v>0.7408</v>
      </c>
      <c r="D44" s="11">
        <f>F44+H44</f>
        <v>11.85</v>
      </c>
      <c r="E44" s="12"/>
      <c r="F44" s="13"/>
      <c r="G44" s="12">
        <v>0.7408</v>
      </c>
      <c r="H44" s="13">
        <f t="shared" si="15"/>
        <v>11.85</v>
      </c>
    </row>
    <row r="45" ht="21" customHeight="1" spans="1:8">
      <c r="A45" s="6" t="s">
        <v>58</v>
      </c>
      <c r="B45" s="9" t="s">
        <v>59</v>
      </c>
      <c r="C45" s="9">
        <f t="shared" ref="C45:H45" si="16">C46+C47</f>
        <v>10.8137</v>
      </c>
      <c r="D45" s="9">
        <f t="shared" si="16"/>
        <v>173.02</v>
      </c>
      <c r="E45" s="9"/>
      <c r="F45" s="9"/>
      <c r="G45" s="9">
        <f t="shared" si="16"/>
        <v>10.8137</v>
      </c>
      <c r="H45" s="9">
        <f t="shared" si="16"/>
        <v>173.02</v>
      </c>
    </row>
    <row r="46" ht="21" customHeight="1" spans="1:8">
      <c r="A46" s="10">
        <v>1</v>
      </c>
      <c r="B46" s="11" t="s">
        <v>60</v>
      </c>
      <c r="C46" s="11">
        <f>E46+G46</f>
        <v>6.5904</v>
      </c>
      <c r="D46" s="11">
        <f>F46+H46</f>
        <v>105.45</v>
      </c>
      <c r="E46" s="12"/>
      <c r="F46" s="13"/>
      <c r="G46" s="12">
        <v>6.5904</v>
      </c>
      <c r="H46" s="13">
        <f t="shared" ref="H46:H49" si="17">ROUND(G46*16,2)</f>
        <v>105.45</v>
      </c>
    </row>
    <row r="47" ht="21" customHeight="1" spans="1:8">
      <c r="A47" s="10">
        <v>2</v>
      </c>
      <c r="B47" s="11" t="s">
        <v>61</v>
      </c>
      <c r="C47" s="11">
        <f>E47+G47</f>
        <v>4.2233</v>
      </c>
      <c r="D47" s="11">
        <f>F47+H47</f>
        <v>67.57</v>
      </c>
      <c r="E47" s="12"/>
      <c r="F47" s="13"/>
      <c r="G47" s="12">
        <v>4.2233</v>
      </c>
      <c r="H47" s="13">
        <f t="shared" si="17"/>
        <v>67.57</v>
      </c>
    </row>
    <row r="48" ht="21" customHeight="1" spans="1:8">
      <c r="A48" s="6" t="s">
        <v>62</v>
      </c>
      <c r="B48" s="9" t="s">
        <v>63</v>
      </c>
      <c r="C48" s="9">
        <f t="shared" ref="C48:H48" si="18">C49+C50+C51+C52+C53</f>
        <v>73.1086</v>
      </c>
      <c r="D48" s="9">
        <f t="shared" si="18"/>
        <v>1056.66</v>
      </c>
      <c r="E48" s="9">
        <f t="shared" si="18"/>
        <v>18.8459</v>
      </c>
      <c r="F48" s="9">
        <f t="shared" si="18"/>
        <v>188.46</v>
      </c>
      <c r="G48" s="9">
        <f t="shared" si="18"/>
        <v>54.2627</v>
      </c>
      <c r="H48" s="9">
        <f t="shared" si="18"/>
        <v>868.2</v>
      </c>
    </row>
    <row r="49" ht="21" customHeight="1" spans="1:8">
      <c r="A49" s="10">
        <v>1</v>
      </c>
      <c r="B49" s="11" t="s">
        <v>64</v>
      </c>
      <c r="C49" s="11">
        <f>E49+G49</f>
        <v>0.7209</v>
      </c>
      <c r="D49" s="11">
        <f>F49+H49</f>
        <v>11.53</v>
      </c>
      <c r="E49" s="12"/>
      <c r="F49" s="13"/>
      <c r="G49" s="12">
        <v>0.7209</v>
      </c>
      <c r="H49" s="13">
        <f t="shared" si="17"/>
        <v>11.53</v>
      </c>
    </row>
    <row r="50" ht="21" customHeight="1" spans="1:8">
      <c r="A50" s="10">
        <v>2</v>
      </c>
      <c r="B50" s="11" t="s">
        <v>65</v>
      </c>
      <c r="C50" s="11">
        <f>E50+G50</f>
        <v>4.2858</v>
      </c>
      <c r="D50" s="11">
        <f>F50+H50</f>
        <v>42.86</v>
      </c>
      <c r="E50" s="12">
        <v>4.2858</v>
      </c>
      <c r="F50" s="13">
        <f>ROUND(E50*10,2)</f>
        <v>42.86</v>
      </c>
      <c r="G50" s="12"/>
      <c r="H50" s="13"/>
    </row>
    <row r="51" ht="21" customHeight="1" spans="1:8">
      <c r="A51" s="10">
        <v>3</v>
      </c>
      <c r="B51" s="11" t="s">
        <v>66</v>
      </c>
      <c r="C51" s="11">
        <f>E51+G51</f>
        <v>59.358</v>
      </c>
      <c r="D51" s="11">
        <f>F51+H51</f>
        <v>864.47</v>
      </c>
      <c r="E51" s="12">
        <v>14.2091</v>
      </c>
      <c r="F51" s="13">
        <f>ROUND(E51*10,2)</f>
        <v>142.09</v>
      </c>
      <c r="G51" s="12">
        <v>45.1489</v>
      </c>
      <c r="H51" s="13">
        <f t="shared" ref="H51:H53" si="19">ROUND(G51*16,2)</f>
        <v>722.38</v>
      </c>
    </row>
    <row r="52" ht="21" customHeight="1" spans="1:8">
      <c r="A52" s="10">
        <v>4</v>
      </c>
      <c r="B52" s="11" t="s">
        <v>67</v>
      </c>
      <c r="C52" s="11">
        <f>E52+G52</f>
        <v>7.7211</v>
      </c>
      <c r="D52" s="11">
        <f>F52+H52</f>
        <v>123.54</v>
      </c>
      <c r="E52" s="12"/>
      <c r="F52" s="13"/>
      <c r="G52" s="12">
        <v>7.7211</v>
      </c>
      <c r="H52" s="13">
        <f t="shared" si="19"/>
        <v>123.54</v>
      </c>
    </row>
    <row r="53" ht="21" customHeight="1" spans="1:8">
      <c r="A53" s="10">
        <v>5</v>
      </c>
      <c r="B53" s="11" t="s">
        <v>68</v>
      </c>
      <c r="C53" s="11">
        <f>E53+G53</f>
        <v>1.0228</v>
      </c>
      <c r="D53" s="11">
        <f>F53+H53</f>
        <v>14.26</v>
      </c>
      <c r="E53" s="12">
        <v>0.351</v>
      </c>
      <c r="F53" s="13">
        <f>ROUND(E53*10,2)</f>
        <v>3.51</v>
      </c>
      <c r="G53" s="12">
        <v>0.6718</v>
      </c>
      <c r="H53" s="13">
        <f t="shared" si="19"/>
        <v>10.75</v>
      </c>
    </row>
    <row r="54" ht="21" customHeight="1" spans="1:8">
      <c r="A54" s="6" t="s">
        <v>69</v>
      </c>
      <c r="B54" s="9" t="s">
        <v>70</v>
      </c>
      <c r="C54" s="9">
        <f t="shared" ref="C54:H54" si="20">C55+C56+C57+C58+C59</f>
        <v>12.8075</v>
      </c>
      <c r="D54" s="9">
        <f t="shared" si="20"/>
        <v>204.91</v>
      </c>
      <c r="E54" s="9"/>
      <c r="F54" s="9"/>
      <c r="G54" s="9">
        <f t="shared" si="20"/>
        <v>12.8075</v>
      </c>
      <c r="H54" s="9">
        <f t="shared" si="20"/>
        <v>204.91</v>
      </c>
    </row>
    <row r="55" ht="21" customHeight="1" spans="1:8">
      <c r="A55" s="10">
        <v>1</v>
      </c>
      <c r="B55" s="11" t="s">
        <v>71</v>
      </c>
      <c r="C55" s="11">
        <f>E55+G55</f>
        <v>0.2142</v>
      </c>
      <c r="D55" s="11">
        <f>F55+H55</f>
        <v>3.43</v>
      </c>
      <c r="E55" s="12"/>
      <c r="F55" s="13"/>
      <c r="G55" s="12">
        <v>0.2142</v>
      </c>
      <c r="H55" s="13">
        <f t="shared" ref="H55:H59" si="21">ROUND(G55*16,2)</f>
        <v>3.43</v>
      </c>
    </row>
    <row r="56" ht="21" customHeight="1" spans="1:8">
      <c r="A56" s="10">
        <v>2</v>
      </c>
      <c r="B56" s="11" t="s">
        <v>72</v>
      </c>
      <c r="C56" s="11">
        <f>E56+G56</f>
        <v>2.0846</v>
      </c>
      <c r="D56" s="11">
        <f>F56+H56</f>
        <v>33.35</v>
      </c>
      <c r="E56" s="12"/>
      <c r="F56" s="13"/>
      <c r="G56" s="12">
        <v>2.0846</v>
      </c>
      <c r="H56" s="13">
        <f t="shared" si="21"/>
        <v>33.35</v>
      </c>
    </row>
    <row r="57" ht="21" customHeight="1" spans="1:8">
      <c r="A57" s="10">
        <v>3</v>
      </c>
      <c r="B57" s="11" t="s">
        <v>73</v>
      </c>
      <c r="C57" s="11">
        <f>E57+G57</f>
        <v>0.1495</v>
      </c>
      <c r="D57" s="11">
        <f>F57+H57</f>
        <v>2.39</v>
      </c>
      <c r="E57" s="12"/>
      <c r="F57" s="13"/>
      <c r="G57" s="12">
        <v>0.1495</v>
      </c>
      <c r="H57" s="13">
        <f t="shared" si="21"/>
        <v>2.39</v>
      </c>
    </row>
    <row r="58" ht="21" customHeight="1" spans="1:8">
      <c r="A58" s="10">
        <v>4</v>
      </c>
      <c r="B58" s="11" t="s">
        <v>74</v>
      </c>
      <c r="C58" s="11">
        <f>E58+G58</f>
        <v>7.1796</v>
      </c>
      <c r="D58" s="11">
        <f>F58+H58</f>
        <v>114.87</v>
      </c>
      <c r="E58" s="12"/>
      <c r="F58" s="13"/>
      <c r="G58" s="12">
        <v>7.1796</v>
      </c>
      <c r="H58" s="13">
        <f t="shared" si="21"/>
        <v>114.87</v>
      </c>
    </row>
    <row r="59" ht="21" customHeight="1" spans="1:8">
      <c r="A59" s="10">
        <v>5</v>
      </c>
      <c r="B59" s="11" t="s">
        <v>75</v>
      </c>
      <c r="C59" s="11">
        <f>E59+G59</f>
        <v>3.1796</v>
      </c>
      <c r="D59" s="11">
        <f>F59+H59</f>
        <v>50.87</v>
      </c>
      <c r="E59" s="12"/>
      <c r="F59" s="13"/>
      <c r="G59" s="12">
        <v>3.1796</v>
      </c>
      <c r="H59" s="13">
        <f t="shared" si="21"/>
        <v>50.87</v>
      </c>
    </row>
    <row r="60" ht="21" customHeight="1" spans="1:8">
      <c r="A60" s="6" t="s">
        <v>76</v>
      </c>
      <c r="B60" s="9" t="s">
        <v>77</v>
      </c>
      <c r="C60" s="9">
        <f t="shared" ref="C60:H60" si="22">C61+C62+C63+C64+C65</f>
        <v>6.7916</v>
      </c>
      <c r="D60" s="9">
        <f t="shared" si="22"/>
        <v>89.78</v>
      </c>
      <c r="E60" s="9">
        <f t="shared" si="22"/>
        <v>3.1474</v>
      </c>
      <c r="F60" s="9">
        <f t="shared" si="22"/>
        <v>31.48</v>
      </c>
      <c r="G60" s="9">
        <f t="shared" si="22"/>
        <v>3.6442</v>
      </c>
      <c r="H60" s="9">
        <f t="shared" si="22"/>
        <v>58.3</v>
      </c>
    </row>
    <row r="61" ht="21" customHeight="1" spans="1:8">
      <c r="A61" s="10">
        <v>1</v>
      </c>
      <c r="B61" s="11" t="s">
        <v>78</v>
      </c>
      <c r="C61" s="11">
        <f>E61+G61</f>
        <v>1.4365</v>
      </c>
      <c r="D61" s="11">
        <f>F61+H61</f>
        <v>22.98</v>
      </c>
      <c r="E61" s="12"/>
      <c r="F61" s="13"/>
      <c r="G61" s="12">
        <v>1.4365</v>
      </c>
      <c r="H61" s="13">
        <f t="shared" ref="H61:H65" si="23">ROUND(G61*16,2)</f>
        <v>22.98</v>
      </c>
    </row>
    <row r="62" ht="21" customHeight="1" spans="1:8">
      <c r="A62" s="10">
        <v>2</v>
      </c>
      <c r="B62" s="11" t="s">
        <v>79</v>
      </c>
      <c r="C62" s="11">
        <f>E62+G62</f>
        <v>2.4411</v>
      </c>
      <c r="D62" s="11">
        <f>F62+H62</f>
        <v>24.41</v>
      </c>
      <c r="E62" s="12">
        <v>2.4411</v>
      </c>
      <c r="F62" s="13">
        <f>ROUND(E62*10,2)</f>
        <v>24.41</v>
      </c>
      <c r="G62" s="12"/>
      <c r="H62" s="13"/>
    </row>
    <row r="63" ht="21" customHeight="1" spans="1:8">
      <c r="A63" s="10">
        <v>3</v>
      </c>
      <c r="B63" s="11" t="s">
        <v>80</v>
      </c>
      <c r="C63" s="11">
        <f>E63+G63</f>
        <v>0.1273</v>
      </c>
      <c r="D63" s="11">
        <f>F63+H63</f>
        <v>1.27</v>
      </c>
      <c r="E63" s="12">
        <v>0.1273</v>
      </c>
      <c r="F63" s="13">
        <f>ROUND(E63*10,2)</f>
        <v>1.27</v>
      </c>
      <c r="G63" s="12"/>
      <c r="H63" s="13"/>
    </row>
    <row r="64" ht="21" customHeight="1" spans="1:8">
      <c r="A64" s="10">
        <v>4</v>
      </c>
      <c r="B64" s="11" t="s">
        <v>81</v>
      </c>
      <c r="C64" s="11">
        <f>E64+G64</f>
        <v>0.8751</v>
      </c>
      <c r="D64" s="11">
        <f>F64+H64</f>
        <v>13.52</v>
      </c>
      <c r="E64" s="12">
        <v>0.0805</v>
      </c>
      <c r="F64" s="13">
        <f>ROUND(E64*10,2)</f>
        <v>0.81</v>
      </c>
      <c r="G64" s="12">
        <v>0.7946</v>
      </c>
      <c r="H64" s="13">
        <f t="shared" si="23"/>
        <v>12.71</v>
      </c>
    </row>
    <row r="65" ht="21" customHeight="1" spans="1:8">
      <c r="A65" s="10">
        <v>5</v>
      </c>
      <c r="B65" s="11" t="s">
        <v>82</v>
      </c>
      <c r="C65" s="11">
        <f>E65+G65</f>
        <v>1.9116</v>
      </c>
      <c r="D65" s="11">
        <f>F65+H65</f>
        <v>27.6</v>
      </c>
      <c r="E65" s="12">
        <v>0.4985</v>
      </c>
      <c r="F65" s="13">
        <f>ROUND(E65*10,2)</f>
        <v>4.99</v>
      </c>
      <c r="G65" s="12">
        <v>1.4131</v>
      </c>
      <c r="H65" s="13">
        <f t="shared" si="23"/>
        <v>22.61</v>
      </c>
    </row>
    <row r="66" ht="21" customHeight="1" spans="1:8">
      <c r="A66" s="6" t="s">
        <v>83</v>
      </c>
      <c r="B66" s="9" t="s">
        <v>84</v>
      </c>
      <c r="C66" s="9">
        <f t="shared" ref="C66:H66" si="24">C67+C68</f>
        <v>30.6117</v>
      </c>
      <c r="D66" s="9">
        <f t="shared" si="24"/>
        <v>470.37</v>
      </c>
      <c r="E66" s="9">
        <f t="shared" si="24"/>
        <v>3.2367</v>
      </c>
      <c r="F66" s="9">
        <f t="shared" si="24"/>
        <v>32.37</v>
      </c>
      <c r="G66" s="9">
        <f t="shared" si="24"/>
        <v>27.375</v>
      </c>
      <c r="H66" s="9">
        <f t="shared" si="24"/>
        <v>438</v>
      </c>
    </row>
    <row r="67" ht="21" customHeight="1" spans="1:8">
      <c r="A67" s="10">
        <v>1</v>
      </c>
      <c r="B67" s="11" t="s">
        <v>85</v>
      </c>
      <c r="C67" s="11">
        <f>E67+G67</f>
        <v>26.0727</v>
      </c>
      <c r="D67" s="11">
        <f>F67+H67</f>
        <v>402.59</v>
      </c>
      <c r="E67" s="12">
        <v>2.4305</v>
      </c>
      <c r="F67" s="13">
        <f>ROUND(E67*10,2)</f>
        <v>24.31</v>
      </c>
      <c r="G67" s="12">
        <v>23.6422</v>
      </c>
      <c r="H67" s="13">
        <f>ROUND(G67*16,2)</f>
        <v>378.28</v>
      </c>
    </row>
    <row r="68" ht="21" customHeight="1" spans="1:8">
      <c r="A68" s="10">
        <v>2</v>
      </c>
      <c r="B68" s="11" t="s">
        <v>86</v>
      </c>
      <c r="C68" s="11">
        <f>E68+G68</f>
        <v>4.539</v>
      </c>
      <c r="D68" s="11">
        <f>F68+H68</f>
        <v>67.78</v>
      </c>
      <c r="E68" s="12">
        <v>0.8062</v>
      </c>
      <c r="F68" s="13">
        <f>ROUND(E68*10,2)</f>
        <v>8.06</v>
      </c>
      <c r="G68" s="12">
        <v>3.7328</v>
      </c>
      <c r="H68" s="13">
        <f>ROUND(G68*16,2)</f>
        <v>59.72</v>
      </c>
    </row>
    <row r="69" ht="21" customHeight="1" spans="1:8">
      <c r="A69" s="6" t="s">
        <v>87</v>
      </c>
      <c r="B69" s="9" t="s">
        <v>88</v>
      </c>
      <c r="C69" s="9">
        <f t="shared" ref="C69:H69" si="25">C70+C71+C72</f>
        <v>9.3543</v>
      </c>
      <c r="D69" s="9">
        <f t="shared" si="25"/>
        <v>144.44</v>
      </c>
      <c r="E69" s="9">
        <f t="shared" si="25"/>
        <v>0.8722</v>
      </c>
      <c r="F69" s="9">
        <f t="shared" si="25"/>
        <v>8.72</v>
      </c>
      <c r="G69" s="9">
        <f t="shared" si="25"/>
        <v>8.4821</v>
      </c>
      <c r="H69" s="9">
        <f t="shared" si="25"/>
        <v>135.72</v>
      </c>
    </row>
    <row r="70" ht="21" customHeight="1" spans="1:8">
      <c r="A70" s="10">
        <v>1</v>
      </c>
      <c r="B70" s="11" t="s">
        <v>89</v>
      </c>
      <c r="C70" s="11">
        <f>E70+G70</f>
        <v>0.8722</v>
      </c>
      <c r="D70" s="11">
        <f>F70+H70</f>
        <v>8.72</v>
      </c>
      <c r="E70" s="12">
        <v>0.8722</v>
      </c>
      <c r="F70" s="13">
        <f>ROUND(E70*10,2)</f>
        <v>8.72</v>
      </c>
      <c r="G70" s="12"/>
      <c r="H70" s="13"/>
    </row>
    <row r="71" ht="21" customHeight="1" spans="1:8">
      <c r="A71" s="10">
        <v>2</v>
      </c>
      <c r="B71" s="11" t="s">
        <v>90</v>
      </c>
      <c r="C71" s="11">
        <f>E71+G71</f>
        <v>6.758</v>
      </c>
      <c r="D71" s="11">
        <f>F71+H71</f>
        <v>108.13</v>
      </c>
      <c r="E71" s="12"/>
      <c r="F71" s="13"/>
      <c r="G71" s="12">
        <v>6.758</v>
      </c>
      <c r="H71" s="13">
        <f>ROUND(G71*16,2)</f>
        <v>108.13</v>
      </c>
    </row>
    <row r="72" ht="21" customHeight="1" spans="1:8">
      <c r="A72" s="10">
        <v>3</v>
      </c>
      <c r="B72" s="11" t="s">
        <v>91</v>
      </c>
      <c r="C72" s="11">
        <f>E72+G72</f>
        <v>1.7241</v>
      </c>
      <c r="D72" s="13">
        <f>F72+H72</f>
        <v>27.59</v>
      </c>
      <c r="E72" s="12"/>
      <c r="F72" s="13"/>
      <c r="G72" s="12">
        <v>1.7241</v>
      </c>
      <c r="H72" s="13">
        <f>ROUND(G72*16,2)</f>
        <v>27.59</v>
      </c>
    </row>
    <row r="73" ht="21" customHeight="1" spans="1:8">
      <c r="A73" s="6" t="s">
        <v>92</v>
      </c>
      <c r="B73" s="9" t="s">
        <v>93</v>
      </c>
      <c r="C73" s="9">
        <f t="shared" ref="C73:H73" si="26">C74+C75+C76+C77+C78</f>
        <v>306.4374</v>
      </c>
      <c r="D73" s="9">
        <f t="shared" si="26"/>
        <v>4689.51</v>
      </c>
      <c r="E73" s="9">
        <f t="shared" si="26"/>
        <v>35.58</v>
      </c>
      <c r="F73" s="9">
        <f t="shared" si="26"/>
        <v>355.8</v>
      </c>
      <c r="G73" s="9">
        <f t="shared" si="26"/>
        <v>270.8574</v>
      </c>
      <c r="H73" s="9">
        <f t="shared" si="26"/>
        <v>4333.71</v>
      </c>
    </row>
    <row r="74" ht="21" customHeight="1" spans="1:8">
      <c r="A74" s="10">
        <v>1</v>
      </c>
      <c r="B74" s="11" t="s">
        <v>94</v>
      </c>
      <c r="C74" s="11">
        <f>E74+G74</f>
        <v>4.8544</v>
      </c>
      <c r="D74" s="11">
        <f>F74+H74</f>
        <v>77.67</v>
      </c>
      <c r="E74" s="12"/>
      <c r="F74" s="13"/>
      <c r="G74" s="12">
        <v>4.8544</v>
      </c>
      <c r="H74" s="13">
        <f t="shared" ref="H74:H78" si="27">ROUND(G74*16,2)</f>
        <v>77.67</v>
      </c>
    </row>
    <row r="75" ht="21" customHeight="1" spans="1:8">
      <c r="A75" s="10">
        <v>2</v>
      </c>
      <c r="B75" s="11" t="s">
        <v>95</v>
      </c>
      <c r="C75" s="11">
        <f>E75+G75</f>
        <v>30.1945</v>
      </c>
      <c r="D75" s="11">
        <f>F75+H75</f>
        <v>482.67</v>
      </c>
      <c r="E75" s="12">
        <v>0.0738</v>
      </c>
      <c r="F75" s="13">
        <f>ROUND(E75*10,2)</f>
        <v>0.74</v>
      </c>
      <c r="G75" s="12">
        <v>30.1207</v>
      </c>
      <c r="H75" s="13">
        <f t="shared" si="27"/>
        <v>481.93</v>
      </c>
    </row>
    <row r="76" ht="21" customHeight="1" spans="1:8">
      <c r="A76" s="10">
        <v>3</v>
      </c>
      <c r="B76" s="11" t="s">
        <v>96</v>
      </c>
      <c r="C76" s="11">
        <f>E76+G76</f>
        <v>5.2164</v>
      </c>
      <c r="D76" s="11">
        <f>F76+H76</f>
        <v>53.87</v>
      </c>
      <c r="E76" s="12">
        <v>4.932</v>
      </c>
      <c r="F76" s="13">
        <f>ROUND(E76*10,2)</f>
        <v>49.32</v>
      </c>
      <c r="G76" s="12">
        <v>0.2844</v>
      </c>
      <c r="H76" s="13">
        <f t="shared" si="27"/>
        <v>4.55</v>
      </c>
    </row>
    <row r="77" ht="21" customHeight="1" spans="1:8">
      <c r="A77" s="10">
        <v>4</v>
      </c>
      <c r="B77" s="11" t="s">
        <v>97</v>
      </c>
      <c r="C77" s="11">
        <f>E77+G77</f>
        <v>78.9522</v>
      </c>
      <c r="D77" s="11">
        <f>F77+H77</f>
        <v>1189.06</v>
      </c>
      <c r="E77" s="12">
        <v>12.3621</v>
      </c>
      <c r="F77" s="13">
        <f>ROUND(E77*10,2)</f>
        <v>123.62</v>
      </c>
      <c r="G77" s="12">
        <v>66.5901</v>
      </c>
      <c r="H77" s="13">
        <f t="shared" si="27"/>
        <v>1065.44</v>
      </c>
    </row>
    <row r="78" ht="21" customHeight="1" spans="1:8">
      <c r="A78" s="10">
        <v>5</v>
      </c>
      <c r="B78" s="11" t="s">
        <v>98</v>
      </c>
      <c r="C78" s="11">
        <f>E78+G78</f>
        <v>187.2199</v>
      </c>
      <c r="D78" s="11">
        <f>F78+H78</f>
        <v>2886.24</v>
      </c>
      <c r="E78" s="12">
        <v>18.2121</v>
      </c>
      <c r="F78" s="13">
        <f>ROUND(E78*10,2)</f>
        <v>182.12</v>
      </c>
      <c r="G78" s="12">
        <v>169.0078</v>
      </c>
      <c r="H78" s="13">
        <f t="shared" si="27"/>
        <v>2704.12</v>
      </c>
    </row>
    <row r="79" ht="21" customHeight="1" spans="1:8">
      <c r="A79" s="6" t="s">
        <v>99</v>
      </c>
      <c r="B79" s="9" t="s">
        <v>100</v>
      </c>
      <c r="C79" s="9">
        <f t="shared" ref="C79:H79" si="28">C80</f>
        <v>9.2449</v>
      </c>
      <c r="D79" s="9">
        <f t="shared" si="28"/>
        <v>124.02</v>
      </c>
      <c r="E79" s="9">
        <f t="shared" si="28"/>
        <v>3.9821</v>
      </c>
      <c r="F79" s="9">
        <f t="shared" si="28"/>
        <v>39.82</v>
      </c>
      <c r="G79" s="9">
        <f t="shared" si="28"/>
        <v>5.2628</v>
      </c>
      <c r="H79" s="9">
        <f t="shared" si="28"/>
        <v>84.2</v>
      </c>
    </row>
    <row r="80" ht="21" customHeight="1" spans="1:8">
      <c r="A80" s="10">
        <v>1</v>
      </c>
      <c r="B80" s="11" t="s">
        <v>101</v>
      </c>
      <c r="C80" s="11">
        <f>E80+G80</f>
        <v>9.2449</v>
      </c>
      <c r="D80" s="11">
        <f>F80+H80</f>
        <v>124.02</v>
      </c>
      <c r="E80" s="12">
        <v>3.9821</v>
      </c>
      <c r="F80" s="13">
        <f>ROUND(E80*10,2)</f>
        <v>39.82</v>
      </c>
      <c r="G80" s="12">
        <v>5.2628</v>
      </c>
      <c r="H80" s="13">
        <f t="shared" ref="H80:H86" si="29">ROUND(G80*16,2)</f>
        <v>84.2</v>
      </c>
    </row>
    <row r="81" ht="21" customHeight="1" spans="1:8">
      <c r="A81" s="6" t="s">
        <v>102</v>
      </c>
      <c r="B81" s="9" t="s">
        <v>103</v>
      </c>
      <c r="C81" s="9">
        <f t="shared" ref="C81:H81" si="30">C82</f>
        <v>7.7755</v>
      </c>
      <c r="D81" s="9">
        <f t="shared" si="30"/>
        <v>124.41</v>
      </c>
      <c r="E81" s="9"/>
      <c r="F81" s="9"/>
      <c r="G81" s="9">
        <f t="shared" si="30"/>
        <v>7.7755</v>
      </c>
      <c r="H81" s="9">
        <f t="shared" si="30"/>
        <v>124.41</v>
      </c>
    </row>
    <row r="82" ht="21" customHeight="1" spans="1:8">
      <c r="A82" s="10">
        <v>1</v>
      </c>
      <c r="B82" s="11" t="s">
        <v>104</v>
      </c>
      <c r="C82" s="11">
        <f>E82+G82</f>
        <v>7.7755</v>
      </c>
      <c r="D82" s="11">
        <f>F82+H82</f>
        <v>124.41</v>
      </c>
      <c r="E82" s="12"/>
      <c r="F82" s="13"/>
      <c r="G82" s="12">
        <v>7.7755</v>
      </c>
      <c r="H82" s="13">
        <f t="shared" si="29"/>
        <v>124.41</v>
      </c>
    </row>
    <row r="83" ht="21" customHeight="1" spans="1:8">
      <c r="A83" s="6" t="s">
        <v>105</v>
      </c>
      <c r="B83" s="9" t="s">
        <v>106</v>
      </c>
      <c r="C83" s="9">
        <f t="shared" ref="C83:H83" si="31">C84+C85+C86</f>
        <v>14.0633</v>
      </c>
      <c r="D83" s="9">
        <f t="shared" si="31"/>
        <v>224.52</v>
      </c>
      <c r="E83" s="9">
        <f t="shared" si="31"/>
        <v>0.0825</v>
      </c>
      <c r="F83" s="9">
        <f t="shared" si="31"/>
        <v>0.83</v>
      </c>
      <c r="G83" s="9">
        <f t="shared" si="31"/>
        <v>13.9808</v>
      </c>
      <c r="H83" s="9">
        <f t="shared" si="31"/>
        <v>223.69</v>
      </c>
    </row>
    <row r="84" ht="21" customHeight="1" spans="1:8">
      <c r="A84" s="10">
        <v>1</v>
      </c>
      <c r="B84" s="11" t="s">
        <v>107</v>
      </c>
      <c r="C84" s="11">
        <f>E84+G84</f>
        <v>0.2575</v>
      </c>
      <c r="D84" s="11">
        <f>F84+H84</f>
        <v>4.12</v>
      </c>
      <c r="E84" s="12"/>
      <c r="F84" s="13"/>
      <c r="G84" s="12">
        <v>0.2575</v>
      </c>
      <c r="H84" s="13">
        <f t="shared" si="29"/>
        <v>4.12</v>
      </c>
    </row>
    <row r="85" ht="21" customHeight="1" spans="1:8">
      <c r="A85" s="10">
        <v>2</v>
      </c>
      <c r="B85" s="11" t="s">
        <v>108</v>
      </c>
      <c r="C85" s="11">
        <f>E85+G85</f>
        <v>3.8874</v>
      </c>
      <c r="D85" s="11">
        <f>F85+H85</f>
        <v>62.2</v>
      </c>
      <c r="E85" s="12"/>
      <c r="F85" s="13"/>
      <c r="G85" s="12">
        <v>3.8874</v>
      </c>
      <c r="H85" s="13">
        <f t="shared" si="29"/>
        <v>62.2</v>
      </c>
    </row>
    <row r="86" ht="21" customHeight="1" spans="1:8">
      <c r="A86" s="10">
        <v>3</v>
      </c>
      <c r="B86" s="11" t="s">
        <v>109</v>
      </c>
      <c r="C86" s="11">
        <f>E86+G86</f>
        <v>9.9184</v>
      </c>
      <c r="D86" s="11">
        <f>F86+H86</f>
        <v>158.2</v>
      </c>
      <c r="E86" s="12">
        <v>0.0825</v>
      </c>
      <c r="F86" s="13">
        <f>ROUND(E86*10,2)</f>
        <v>0.83</v>
      </c>
      <c r="G86" s="12">
        <v>9.8359</v>
      </c>
      <c r="H86" s="13">
        <f t="shared" si="29"/>
        <v>157.37</v>
      </c>
    </row>
    <row r="87" ht="21" customHeight="1" spans="1:8">
      <c r="A87" s="6" t="s">
        <v>110</v>
      </c>
      <c r="B87" s="9" t="s">
        <v>111</v>
      </c>
      <c r="C87" s="9">
        <f t="shared" ref="C87:H87" si="32">SUM(C88:C117)</f>
        <v>950.5197</v>
      </c>
      <c r="D87" s="9">
        <f t="shared" si="32"/>
        <v>14782.34</v>
      </c>
      <c r="E87" s="9">
        <f t="shared" si="32"/>
        <v>70.997</v>
      </c>
      <c r="F87" s="9">
        <f t="shared" si="32"/>
        <v>709.98</v>
      </c>
      <c r="G87" s="9">
        <f t="shared" si="32"/>
        <v>879.5227</v>
      </c>
      <c r="H87" s="9">
        <f t="shared" si="32"/>
        <v>14072.36</v>
      </c>
    </row>
    <row r="88" ht="21" customHeight="1" spans="1:8">
      <c r="A88" s="15" t="s">
        <v>112</v>
      </c>
      <c r="B88" s="16" t="s">
        <v>113</v>
      </c>
      <c r="C88" s="16">
        <f t="shared" ref="C88:C119" si="33">E88+G88</f>
        <v>5.1674</v>
      </c>
      <c r="D88" s="16">
        <f t="shared" ref="D88:D119" si="34">F88+H88</f>
        <v>75.77</v>
      </c>
      <c r="E88" s="17">
        <v>1.1517</v>
      </c>
      <c r="F88" s="18">
        <f t="shared" ref="F88:F119" si="35">ROUND(E88*10,2)</f>
        <v>11.52</v>
      </c>
      <c r="G88" s="17">
        <v>4.0157</v>
      </c>
      <c r="H88" s="18">
        <f t="shared" ref="H88:H117" si="36">ROUND(G88*16,2)</f>
        <v>64.25</v>
      </c>
    </row>
    <row r="89" ht="21" customHeight="1" spans="1:8">
      <c r="A89" s="15" t="s">
        <v>114</v>
      </c>
      <c r="B89" s="16" t="s">
        <v>115</v>
      </c>
      <c r="C89" s="16">
        <f t="shared" si="33"/>
        <v>91.2273</v>
      </c>
      <c r="D89" s="16">
        <f t="shared" si="34"/>
        <v>1458.35</v>
      </c>
      <c r="E89" s="17">
        <v>0.2148</v>
      </c>
      <c r="F89" s="18">
        <f t="shared" si="35"/>
        <v>2.15</v>
      </c>
      <c r="G89" s="17">
        <v>91.0125</v>
      </c>
      <c r="H89" s="18">
        <f t="shared" si="36"/>
        <v>1456.2</v>
      </c>
    </row>
    <row r="90" ht="21" customHeight="1" spans="1:8">
      <c r="A90" s="15" t="s">
        <v>116</v>
      </c>
      <c r="B90" s="16" t="s">
        <v>117</v>
      </c>
      <c r="C90" s="16">
        <f t="shared" si="33"/>
        <v>24.8464</v>
      </c>
      <c r="D90" s="16">
        <f t="shared" si="34"/>
        <v>373.37</v>
      </c>
      <c r="E90" s="17">
        <v>4.0286</v>
      </c>
      <c r="F90" s="18">
        <f t="shared" si="35"/>
        <v>40.29</v>
      </c>
      <c r="G90" s="17">
        <v>20.8178</v>
      </c>
      <c r="H90" s="18">
        <f t="shared" si="36"/>
        <v>333.08</v>
      </c>
    </row>
    <row r="91" ht="21" customHeight="1" spans="1:8">
      <c r="A91" s="15" t="s">
        <v>118</v>
      </c>
      <c r="B91" s="16" t="s">
        <v>119</v>
      </c>
      <c r="C91" s="16">
        <f t="shared" si="33"/>
        <v>36.0543</v>
      </c>
      <c r="D91" s="16">
        <f t="shared" si="34"/>
        <v>541.05</v>
      </c>
      <c r="E91" s="17">
        <v>5.9694</v>
      </c>
      <c r="F91" s="18">
        <f t="shared" si="35"/>
        <v>59.69</v>
      </c>
      <c r="G91" s="17">
        <v>30.0849</v>
      </c>
      <c r="H91" s="18">
        <f t="shared" si="36"/>
        <v>481.36</v>
      </c>
    </row>
    <row r="92" ht="21" customHeight="1" spans="1:8">
      <c r="A92" s="15" t="s">
        <v>120</v>
      </c>
      <c r="B92" s="16" t="s">
        <v>121</v>
      </c>
      <c r="C92" s="16">
        <f t="shared" si="33"/>
        <v>49.7702</v>
      </c>
      <c r="D92" s="16">
        <f t="shared" si="34"/>
        <v>794.84</v>
      </c>
      <c r="E92" s="17">
        <v>0.247</v>
      </c>
      <c r="F92" s="18">
        <f t="shared" si="35"/>
        <v>2.47</v>
      </c>
      <c r="G92" s="17">
        <v>49.5232</v>
      </c>
      <c r="H92" s="18">
        <f t="shared" si="36"/>
        <v>792.37</v>
      </c>
    </row>
    <row r="93" ht="21" customHeight="1" spans="1:8">
      <c r="A93" s="15" t="s">
        <v>122</v>
      </c>
      <c r="B93" s="16" t="s">
        <v>123</v>
      </c>
      <c r="C93" s="16">
        <f t="shared" si="33"/>
        <v>37.3712</v>
      </c>
      <c r="D93" s="16">
        <f t="shared" si="34"/>
        <v>597.94</v>
      </c>
      <c r="E93" s="17"/>
      <c r="F93" s="18"/>
      <c r="G93" s="17">
        <v>37.3712</v>
      </c>
      <c r="H93" s="18">
        <f t="shared" si="36"/>
        <v>597.94</v>
      </c>
    </row>
    <row r="94" ht="21" customHeight="1" spans="1:8">
      <c r="A94" s="15" t="s">
        <v>124</v>
      </c>
      <c r="B94" s="16" t="s">
        <v>125</v>
      </c>
      <c r="C94" s="16">
        <f t="shared" si="33"/>
        <v>80.4176</v>
      </c>
      <c r="D94" s="16">
        <f t="shared" si="34"/>
        <v>1276.36</v>
      </c>
      <c r="E94" s="17">
        <v>1.7206</v>
      </c>
      <c r="F94" s="18">
        <f t="shared" si="35"/>
        <v>17.21</v>
      </c>
      <c r="G94" s="17">
        <v>78.697</v>
      </c>
      <c r="H94" s="18">
        <f t="shared" si="36"/>
        <v>1259.15</v>
      </c>
    </row>
    <row r="95" ht="21" customHeight="1" spans="1:8">
      <c r="A95" s="15" t="s">
        <v>126</v>
      </c>
      <c r="B95" s="16" t="s">
        <v>127</v>
      </c>
      <c r="C95" s="16">
        <f t="shared" si="33"/>
        <v>73.1</v>
      </c>
      <c r="D95" s="16">
        <f t="shared" si="34"/>
        <v>1168.23</v>
      </c>
      <c r="E95" s="17">
        <v>0.2295</v>
      </c>
      <c r="F95" s="18">
        <f t="shared" si="35"/>
        <v>2.3</v>
      </c>
      <c r="G95" s="17">
        <v>72.8705</v>
      </c>
      <c r="H95" s="18">
        <f t="shared" si="36"/>
        <v>1165.93</v>
      </c>
    </row>
    <row r="96" ht="21" customHeight="1" spans="1:8">
      <c r="A96" s="15" t="s">
        <v>128</v>
      </c>
      <c r="B96" s="16" t="s">
        <v>129</v>
      </c>
      <c r="C96" s="16">
        <f t="shared" si="33"/>
        <v>24.2655</v>
      </c>
      <c r="D96" s="16">
        <f t="shared" si="34"/>
        <v>388.06</v>
      </c>
      <c r="E96" s="17">
        <v>0.0315</v>
      </c>
      <c r="F96" s="18">
        <f t="shared" si="35"/>
        <v>0.32</v>
      </c>
      <c r="G96" s="17">
        <v>24.234</v>
      </c>
      <c r="H96" s="18">
        <f t="shared" si="36"/>
        <v>387.74</v>
      </c>
    </row>
    <row r="97" ht="21" customHeight="1" spans="1:8">
      <c r="A97" s="15" t="s">
        <v>130</v>
      </c>
      <c r="B97" s="16" t="s">
        <v>131</v>
      </c>
      <c r="C97" s="16">
        <f t="shared" si="33"/>
        <v>62.2581</v>
      </c>
      <c r="D97" s="16">
        <f t="shared" si="34"/>
        <v>992.24</v>
      </c>
      <c r="E97" s="17">
        <v>0.6473</v>
      </c>
      <c r="F97" s="18">
        <f t="shared" si="35"/>
        <v>6.47</v>
      </c>
      <c r="G97" s="17">
        <v>61.6108</v>
      </c>
      <c r="H97" s="18">
        <f t="shared" si="36"/>
        <v>985.77</v>
      </c>
    </row>
    <row r="98" ht="21" customHeight="1" spans="1:8">
      <c r="A98" s="15" t="s">
        <v>132</v>
      </c>
      <c r="B98" s="16" t="s">
        <v>133</v>
      </c>
      <c r="C98" s="16">
        <f t="shared" si="33"/>
        <v>13.668</v>
      </c>
      <c r="D98" s="16">
        <f t="shared" si="34"/>
        <v>196.9</v>
      </c>
      <c r="E98" s="17">
        <v>3.6312</v>
      </c>
      <c r="F98" s="18">
        <f t="shared" si="35"/>
        <v>36.31</v>
      </c>
      <c r="G98" s="17">
        <v>10.0368</v>
      </c>
      <c r="H98" s="18">
        <f t="shared" si="36"/>
        <v>160.59</v>
      </c>
    </row>
    <row r="99" ht="21" customHeight="1" spans="1:8">
      <c r="A99" s="15" t="s">
        <v>134</v>
      </c>
      <c r="B99" s="16" t="s">
        <v>135</v>
      </c>
      <c r="C99" s="16">
        <f t="shared" si="33"/>
        <v>72.2317</v>
      </c>
      <c r="D99" s="16">
        <f t="shared" si="34"/>
        <v>1155.71</v>
      </c>
      <c r="E99" s="17"/>
      <c r="F99" s="18"/>
      <c r="G99" s="17">
        <v>72.2317</v>
      </c>
      <c r="H99" s="18">
        <f t="shared" si="36"/>
        <v>1155.71</v>
      </c>
    </row>
    <row r="100" ht="21" customHeight="1" spans="1:8">
      <c r="A100" s="15" t="s">
        <v>136</v>
      </c>
      <c r="B100" s="16" t="s">
        <v>137</v>
      </c>
      <c r="C100" s="16">
        <f t="shared" si="33"/>
        <v>29.7839</v>
      </c>
      <c r="D100" s="16">
        <f t="shared" si="34"/>
        <v>365.58</v>
      </c>
      <c r="E100" s="17">
        <v>18.494</v>
      </c>
      <c r="F100" s="18">
        <f t="shared" si="35"/>
        <v>184.94</v>
      </c>
      <c r="G100" s="17">
        <v>11.2899</v>
      </c>
      <c r="H100" s="18">
        <f t="shared" si="36"/>
        <v>180.64</v>
      </c>
    </row>
    <row r="101" ht="21" customHeight="1" spans="1:8">
      <c r="A101" s="15" t="s">
        <v>138</v>
      </c>
      <c r="B101" s="16" t="s">
        <v>139</v>
      </c>
      <c r="C101" s="16">
        <f t="shared" si="33"/>
        <v>7.6615</v>
      </c>
      <c r="D101" s="16">
        <f t="shared" si="34"/>
        <v>122.33</v>
      </c>
      <c r="E101" s="17">
        <v>0.0424</v>
      </c>
      <c r="F101" s="18">
        <f t="shared" si="35"/>
        <v>0.42</v>
      </c>
      <c r="G101" s="17">
        <v>7.6191</v>
      </c>
      <c r="H101" s="18">
        <f t="shared" si="36"/>
        <v>121.91</v>
      </c>
    </row>
    <row r="102" ht="21" customHeight="1" spans="1:8">
      <c r="A102" s="15" t="s">
        <v>140</v>
      </c>
      <c r="B102" s="16" t="s">
        <v>141</v>
      </c>
      <c r="C102" s="16">
        <f t="shared" si="33"/>
        <v>5.8607</v>
      </c>
      <c r="D102" s="16">
        <f t="shared" si="34"/>
        <v>84.11</v>
      </c>
      <c r="E102" s="17">
        <v>1.6106</v>
      </c>
      <c r="F102" s="18">
        <f t="shared" si="35"/>
        <v>16.11</v>
      </c>
      <c r="G102" s="17">
        <v>4.2501</v>
      </c>
      <c r="H102" s="18">
        <f t="shared" si="36"/>
        <v>68</v>
      </c>
    </row>
    <row r="103" ht="21" customHeight="1" spans="1:8">
      <c r="A103" s="15" t="s">
        <v>142</v>
      </c>
      <c r="B103" s="16" t="s">
        <v>143</v>
      </c>
      <c r="C103" s="16">
        <f t="shared" si="33"/>
        <v>6.9161</v>
      </c>
      <c r="D103" s="16">
        <f t="shared" si="34"/>
        <v>104.47</v>
      </c>
      <c r="E103" s="17">
        <v>1.0302</v>
      </c>
      <c r="F103" s="18">
        <f t="shared" si="35"/>
        <v>10.3</v>
      </c>
      <c r="G103" s="17">
        <v>5.8859</v>
      </c>
      <c r="H103" s="18">
        <f t="shared" si="36"/>
        <v>94.17</v>
      </c>
    </row>
    <row r="104" ht="21" customHeight="1" spans="1:8">
      <c r="A104" s="15" t="s">
        <v>144</v>
      </c>
      <c r="B104" s="16" t="s">
        <v>145</v>
      </c>
      <c r="C104" s="16">
        <f t="shared" si="33"/>
        <v>35.4827</v>
      </c>
      <c r="D104" s="16">
        <f t="shared" si="34"/>
        <v>567.3</v>
      </c>
      <c r="E104" s="17">
        <v>0.0711</v>
      </c>
      <c r="F104" s="18">
        <f t="shared" si="35"/>
        <v>0.71</v>
      </c>
      <c r="G104" s="17">
        <v>35.4116</v>
      </c>
      <c r="H104" s="18">
        <f t="shared" si="36"/>
        <v>566.59</v>
      </c>
    </row>
    <row r="105" ht="21" customHeight="1" spans="1:8">
      <c r="A105" s="15" t="s">
        <v>146</v>
      </c>
      <c r="B105" s="16" t="s">
        <v>147</v>
      </c>
      <c r="C105" s="16">
        <f t="shared" si="33"/>
        <v>3.5117</v>
      </c>
      <c r="D105" s="16">
        <f t="shared" si="34"/>
        <v>48.69</v>
      </c>
      <c r="E105" s="17">
        <v>1.2489</v>
      </c>
      <c r="F105" s="18">
        <f t="shared" si="35"/>
        <v>12.49</v>
      </c>
      <c r="G105" s="17">
        <v>2.2628</v>
      </c>
      <c r="H105" s="18">
        <f t="shared" si="36"/>
        <v>36.2</v>
      </c>
    </row>
    <row r="106" ht="21" customHeight="1" spans="1:8">
      <c r="A106" s="15" t="s">
        <v>148</v>
      </c>
      <c r="B106" s="16" t="s">
        <v>149</v>
      </c>
      <c r="C106" s="16">
        <f t="shared" si="33"/>
        <v>1.2947</v>
      </c>
      <c r="D106" s="16">
        <f t="shared" si="34"/>
        <v>15.18</v>
      </c>
      <c r="E106" s="17">
        <v>0.9226</v>
      </c>
      <c r="F106" s="18">
        <f t="shared" si="35"/>
        <v>9.23</v>
      </c>
      <c r="G106" s="17">
        <v>0.3721</v>
      </c>
      <c r="H106" s="18">
        <f t="shared" si="36"/>
        <v>5.95</v>
      </c>
    </row>
    <row r="107" ht="21" customHeight="1" spans="1:8">
      <c r="A107" s="15" t="s">
        <v>150</v>
      </c>
      <c r="B107" s="16" t="s">
        <v>151</v>
      </c>
      <c r="C107" s="16">
        <f t="shared" si="33"/>
        <v>7.6518</v>
      </c>
      <c r="D107" s="16">
        <f t="shared" si="34"/>
        <v>108.52</v>
      </c>
      <c r="E107" s="17">
        <v>2.3181</v>
      </c>
      <c r="F107" s="18">
        <f t="shared" si="35"/>
        <v>23.18</v>
      </c>
      <c r="G107" s="17">
        <v>5.3337</v>
      </c>
      <c r="H107" s="18">
        <f t="shared" si="36"/>
        <v>85.34</v>
      </c>
    </row>
    <row r="108" ht="21" customHeight="1" spans="1:8">
      <c r="A108" s="15" t="s">
        <v>152</v>
      </c>
      <c r="B108" s="16" t="s">
        <v>153</v>
      </c>
      <c r="C108" s="16">
        <f t="shared" si="33"/>
        <v>26.9292</v>
      </c>
      <c r="D108" s="16">
        <f t="shared" si="34"/>
        <v>396.56</v>
      </c>
      <c r="E108" s="17">
        <v>5.7174</v>
      </c>
      <c r="F108" s="18">
        <f t="shared" si="35"/>
        <v>57.17</v>
      </c>
      <c r="G108" s="17">
        <v>21.2118</v>
      </c>
      <c r="H108" s="18">
        <f t="shared" si="36"/>
        <v>339.39</v>
      </c>
    </row>
    <row r="109" ht="21" customHeight="1" spans="1:8">
      <c r="A109" s="15" t="s">
        <v>154</v>
      </c>
      <c r="B109" s="16" t="s">
        <v>155</v>
      </c>
      <c r="C109" s="16">
        <f t="shared" si="33"/>
        <v>1.4318</v>
      </c>
      <c r="D109" s="16">
        <f t="shared" si="34"/>
        <v>22.91</v>
      </c>
      <c r="E109" s="17"/>
      <c r="F109" s="18"/>
      <c r="G109" s="17">
        <v>1.4318</v>
      </c>
      <c r="H109" s="18">
        <f t="shared" si="36"/>
        <v>22.91</v>
      </c>
    </row>
    <row r="110" ht="21" customHeight="1" spans="1:8">
      <c r="A110" s="15" t="s">
        <v>156</v>
      </c>
      <c r="B110" s="16" t="s">
        <v>157</v>
      </c>
      <c r="C110" s="16">
        <f t="shared" si="33"/>
        <v>3.3457</v>
      </c>
      <c r="D110" s="16">
        <f t="shared" si="34"/>
        <v>53.53</v>
      </c>
      <c r="E110" s="17"/>
      <c r="F110" s="18"/>
      <c r="G110" s="17">
        <v>3.3457</v>
      </c>
      <c r="H110" s="18">
        <f t="shared" si="36"/>
        <v>53.53</v>
      </c>
    </row>
    <row r="111" ht="21" customHeight="1" spans="1:8">
      <c r="A111" s="15" t="s">
        <v>158</v>
      </c>
      <c r="B111" s="16" t="s">
        <v>159</v>
      </c>
      <c r="C111" s="16">
        <f t="shared" si="33"/>
        <v>7.1049</v>
      </c>
      <c r="D111" s="16">
        <f t="shared" si="34"/>
        <v>83.85</v>
      </c>
      <c r="E111" s="17">
        <v>4.971</v>
      </c>
      <c r="F111" s="18">
        <f t="shared" si="35"/>
        <v>49.71</v>
      </c>
      <c r="G111" s="17">
        <v>2.1339</v>
      </c>
      <c r="H111" s="18">
        <f t="shared" si="36"/>
        <v>34.14</v>
      </c>
    </row>
    <row r="112" ht="21" customHeight="1" spans="1:8">
      <c r="A112" s="15" t="s">
        <v>160</v>
      </c>
      <c r="B112" s="16" t="s">
        <v>161</v>
      </c>
      <c r="C112" s="16">
        <f t="shared" si="33"/>
        <v>19.4996</v>
      </c>
      <c r="D112" s="16">
        <f t="shared" si="34"/>
        <v>243.63</v>
      </c>
      <c r="E112" s="17">
        <v>11.3942</v>
      </c>
      <c r="F112" s="18">
        <f t="shared" si="35"/>
        <v>113.94</v>
      </c>
      <c r="G112" s="17">
        <v>8.1054</v>
      </c>
      <c r="H112" s="18">
        <f t="shared" si="36"/>
        <v>129.69</v>
      </c>
    </row>
    <row r="113" ht="21" customHeight="1" spans="1:8">
      <c r="A113" s="15" t="s">
        <v>162</v>
      </c>
      <c r="B113" s="16" t="s">
        <v>163</v>
      </c>
      <c r="C113" s="16">
        <f t="shared" si="33"/>
        <v>154.4719</v>
      </c>
      <c r="D113" s="16">
        <f t="shared" si="34"/>
        <v>2470.73</v>
      </c>
      <c r="E113" s="17">
        <v>0.1371</v>
      </c>
      <c r="F113" s="18">
        <f t="shared" si="35"/>
        <v>1.37</v>
      </c>
      <c r="G113" s="17">
        <v>154.3348</v>
      </c>
      <c r="H113" s="18">
        <f t="shared" si="36"/>
        <v>2469.36</v>
      </c>
    </row>
    <row r="114" ht="21" customHeight="1" spans="1:8">
      <c r="A114" s="15" t="s">
        <v>164</v>
      </c>
      <c r="B114" s="16" t="s">
        <v>165</v>
      </c>
      <c r="C114" s="16">
        <f t="shared" si="33"/>
        <v>28.1954</v>
      </c>
      <c r="D114" s="16">
        <f t="shared" si="34"/>
        <v>420.95</v>
      </c>
      <c r="E114" s="17">
        <v>5.0295</v>
      </c>
      <c r="F114" s="18">
        <f t="shared" si="35"/>
        <v>50.3</v>
      </c>
      <c r="G114" s="17">
        <v>23.1659</v>
      </c>
      <c r="H114" s="18">
        <f t="shared" si="36"/>
        <v>370.65</v>
      </c>
    </row>
    <row r="115" ht="21" customHeight="1" spans="1:8">
      <c r="A115" s="15" t="s">
        <v>166</v>
      </c>
      <c r="B115" s="16" t="s">
        <v>167</v>
      </c>
      <c r="C115" s="16">
        <f t="shared" si="33"/>
        <v>18.6412</v>
      </c>
      <c r="D115" s="16">
        <f t="shared" si="34"/>
        <v>297.61</v>
      </c>
      <c r="E115" s="17">
        <v>0.1082</v>
      </c>
      <c r="F115" s="18">
        <f t="shared" si="35"/>
        <v>1.08</v>
      </c>
      <c r="G115" s="17">
        <v>18.533</v>
      </c>
      <c r="H115" s="18">
        <f t="shared" si="36"/>
        <v>296.53</v>
      </c>
    </row>
    <row r="116" ht="21" customHeight="1" spans="1:8">
      <c r="A116" s="15" t="s">
        <v>168</v>
      </c>
      <c r="B116" s="16" t="s">
        <v>169</v>
      </c>
      <c r="C116" s="16">
        <f t="shared" si="33"/>
        <v>19.2092</v>
      </c>
      <c r="D116" s="16">
        <f t="shared" si="34"/>
        <v>307.17</v>
      </c>
      <c r="E116" s="17">
        <v>0.0301</v>
      </c>
      <c r="F116" s="18">
        <f t="shared" si="35"/>
        <v>0.3</v>
      </c>
      <c r="G116" s="17">
        <v>19.1791</v>
      </c>
      <c r="H116" s="18">
        <f t="shared" si="36"/>
        <v>306.87</v>
      </c>
    </row>
    <row r="117" ht="21" customHeight="1" spans="1:8">
      <c r="A117" s="15" t="s">
        <v>170</v>
      </c>
      <c r="B117" s="16" t="s">
        <v>171</v>
      </c>
      <c r="C117" s="16">
        <f t="shared" si="33"/>
        <v>3.15</v>
      </c>
      <c r="D117" s="16">
        <f t="shared" si="34"/>
        <v>50.4</v>
      </c>
      <c r="E117" s="17">
        <v>0</v>
      </c>
      <c r="F117" s="18">
        <f t="shared" si="35"/>
        <v>0</v>
      </c>
      <c r="G117" s="17">
        <v>3.15</v>
      </c>
      <c r="H117" s="18">
        <f t="shared" si="36"/>
        <v>50.4</v>
      </c>
    </row>
    <row r="118" ht="21" customHeight="1" spans="1:8">
      <c r="A118" s="15" t="s">
        <v>172</v>
      </c>
      <c r="B118" s="9" t="s">
        <v>173</v>
      </c>
      <c r="C118" s="9">
        <f t="shared" ref="C118:H118" si="37">SUM(C119:C131)</f>
        <v>116.5648</v>
      </c>
      <c r="D118" s="9">
        <f t="shared" si="37"/>
        <v>1168.2</v>
      </c>
      <c r="E118" s="9">
        <f t="shared" si="37"/>
        <v>116.0985</v>
      </c>
      <c r="F118" s="9">
        <f t="shared" si="37"/>
        <v>1161.01</v>
      </c>
      <c r="G118" s="9">
        <f t="shared" si="37"/>
        <v>0.4663</v>
      </c>
      <c r="H118" s="9">
        <f t="shared" si="37"/>
        <v>7.19</v>
      </c>
    </row>
    <row r="119" ht="21" customHeight="1" spans="1:9">
      <c r="A119" s="19">
        <v>1</v>
      </c>
      <c r="B119" s="11" t="s">
        <v>174</v>
      </c>
      <c r="C119" s="11">
        <f t="shared" ref="C118:C131" si="38">E119+G119</f>
        <v>38.6286</v>
      </c>
      <c r="D119" s="11">
        <f>F119+H119</f>
        <v>386.29</v>
      </c>
      <c r="E119" s="12">
        <v>38.6286</v>
      </c>
      <c r="F119" s="13">
        <f t="shared" ref="F118:F131" si="39">ROUND(E119*10,2)</f>
        <v>386.29</v>
      </c>
      <c r="G119" s="12"/>
      <c r="H119" s="13"/>
      <c r="I119" s="20"/>
    </row>
    <row r="120" ht="21" customHeight="1" spans="1:8">
      <c r="A120" s="19">
        <v>2</v>
      </c>
      <c r="B120" s="11" t="s">
        <v>175</v>
      </c>
      <c r="C120" s="11">
        <f t="shared" si="38"/>
        <v>0.728</v>
      </c>
      <c r="D120" s="11">
        <f t="shared" ref="D118:D131" si="40">F120+H120</f>
        <v>7.28</v>
      </c>
      <c r="E120" s="12">
        <v>0.728</v>
      </c>
      <c r="F120" s="13">
        <f t="shared" si="39"/>
        <v>7.28</v>
      </c>
      <c r="G120" s="12"/>
      <c r="H120" s="13"/>
    </row>
    <row r="121" ht="21" customHeight="1" spans="1:8">
      <c r="A121" s="10">
        <v>3</v>
      </c>
      <c r="B121" s="11" t="s">
        <v>176</v>
      </c>
      <c r="C121" s="11">
        <f t="shared" si="38"/>
        <v>0.9626</v>
      </c>
      <c r="D121" s="11">
        <f t="shared" si="40"/>
        <v>9.63</v>
      </c>
      <c r="E121" s="12">
        <v>0.9626</v>
      </c>
      <c r="F121" s="13">
        <f t="shared" si="39"/>
        <v>9.63</v>
      </c>
      <c r="G121" s="12"/>
      <c r="H121" s="13"/>
    </row>
    <row r="122" ht="21" customHeight="1" spans="1:8">
      <c r="A122" s="10">
        <v>4</v>
      </c>
      <c r="B122" s="11" t="s">
        <v>177</v>
      </c>
      <c r="C122" s="11">
        <f t="shared" si="38"/>
        <v>26.7719</v>
      </c>
      <c r="D122" s="11">
        <f t="shared" si="40"/>
        <v>269.02</v>
      </c>
      <c r="E122" s="12">
        <v>26.5556</v>
      </c>
      <c r="F122" s="13">
        <f t="shared" si="39"/>
        <v>265.56</v>
      </c>
      <c r="G122" s="12">
        <v>0.2163</v>
      </c>
      <c r="H122" s="13">
        <f>ROUND(G122*16,2)</f>
        <v>3.46</v>
      </c>
    </row>
    <row r="123" ht="21" customHeight="1" spans="1:8">
      <c r="A123" s="10">
        <v>5</v>
      </c>
      <c r="B123" s="11" t="s">
        <v>178</v>
      </c>
      <c r="C123" s="11">
        <f t="shared" si="38"/>
        <v>4.5815</v>
      </c>
      <c r="D123" s="11">
        <f t="shared" si="40"/>
        <v>45.82</v>
      </c>
      <c r="E123" s="12">
        <v>4.5815</v>
      </c>
      <c r="F123" s="13">
        <f t="shared" si="39"/>
        <v>45.82</v>
      </c>
      <c r="G123" s="12"/>
      <c r="H123" s="13"/>
    </row>
    <row r="124" ht="21" customHeight="1" spans="1:8">
      <c r="A124" s="19">
        <v>6</v>
      </c>
      <c r="B124" s="11" t="s">
        <v>179</v>
      </c>
      <c r="C124" s="11">
        <f t="shared" si="38"/>
        <v>3.2626</v>
      </c>
      <c r="D124" s="11">
        <f t="shared" si="40"/>
        <v>32.46</v>
      </c>
      <c r="E124" s="12">
        <v>3.2459</v>
      </c>
      <c r="F124" s="13">
        <f t="shared" si="39"/>
        <v>32.46</v>
      </c>
      <c r="G124" s="12">
        <v>0.0167</v>
      </c>
      <c r="H124" s="13"/>
    </row>
    <row r="125" ht="21" customHeight="1" spans="1:8">
      <c r="A125" s="19">
        <v>7</v>
      </c>
      <c r="B125" s="11" t="s">
        <v>180</v>
      </c>
      <c r="C125" s="11">
        <f t="shared" si="38"/>
        <v>8.7014</v>
      </c>
      <c r="D125" s="11">
        <f t="shared" si="40"/>
        <v>88.39</v>
      </c>
      <c r="E125" s="12">
        <v>8.4721</v>
      </c>
      <c r="F125" s="13">
        <f t="shared" si="39"/>
        <v>84.72</v>
      </c>
      <c r="G125" s="12">
        <v>0.2293</v>
      </c>
      <c r="H125" s="13">
        <f>ROUND(G125*16,2)</f>
        <v>3.67</v>
      </c>
    </row>
    <row r="126" ht="21" customHeight="1" spans="1:8">
      <c r="A126" s="10">
        <v>8</v>
      </c>
      <c r="B126" s="11" t="s">
        <v>181</v>
      </c>
      <c r="C126" s="11">
        <f t="shared" si="38"/>
        <v>6.2636</v>
      </c>
      <c r="D126" s="11">
        <f t="shared" si="40"/>
        <v>62.64</v>
      </c>
      <c r="E126" s="12">
        <v>6.2636</v>
      </c>
      <c r="F126" s="13">
        <f t="shared" si="39"/>
        <v>62.64</v>
      </c>
      <c r="G126" s="12"/>
      <c r="H126" s="13"/>
    </row>
    <row r="127" ht="21" customHeight="1" spans="1:8">
      <c r="A127" s="10">
        <v>9</v>
      </c>
      <c r="B127" s="11" t="s">
        <v>182</v>
      </c>
      <c r="C127" s="11">
        <f t="shared" si="38"/>
        <v>3.706</v>
      </c>
      <c r="D127" s="11">
        <f t="shared" si="40"/>
        <v>37.06</v>
      </c>
      <c r="E127" s="12">
        <v>3.706</v>
      </c>
      <c r="F127" s="13">
        <f t="shared" si="39"/>
        <v>37.06</v>
      </c>
      <c r="G127" s="12"/>
      <c r="H127" s="13"/>
    </row>
    <row r="128" ht="21" customHeight="1" spans="1:8">
      <c r="A128" s="10">
        <v>10</v>
      </c>
      <c r="B128" s="11" t="s">
        <v>183</v>
      </c>
      <c r="C128" s="11">
        <f t="shared" si="38"/>
        <v>13.7937</v>
      </c>
      <c r="D128" s="11">
        <f t="shared" si="40"/>
        <v>137.96</v>
      </c>
      <c r="E128" s="12">
        <v>13.7897</v>
      </c>
      <c r="F128" s="13">
        <f t="shared" si="39"/>
        <v>137.9</v>
      </c>
      <c r="G128" s="12">
        <v>0.004</v>
      </c>
      <c r="H128" s="13">
        <f>ROUND(G128*16,2)</f>
        <v>0.06</v>
      </c>
    </row>
    <row r="129" ht="21" customHeight="1" spans="1:8">
      <c r="A129" s="19">
        <v>11</v>
      </c>
      <c r="B129" s="11" t="s">
        <v>184</v>
      </c>
      <c r="C129" s="11">
        <f t="shared" si="38"/>
        <v>2.7291</v>
      </c>
      <c r="D129" s="11">
        <f t="shared" si="40"/>
        <v>27.29</v>
      </c>
      <c r="E129" s="12">
        <v>2.7291</v>
      </c>
      <c r="F129" s="13">
        <f t="shared" si="39"/>
        <v>27.29</v>
      </c>
      <c r="G129" s="12"/>
      <c r="H129" s="13"/>
    </row>
    <row r="130" ht="21" customHeight="1" spans="1:8">
      <c r="A130" s="19">
        <v>12</v>
      </c>
      <c r="B130" s="11" t="s">
        <v>185</v>
      </c>
      <c r="C130" s="11">
        <f t="shared" si="38"/>
        <v>4.0229</v>
      </c>
      <c r="D130" s="11">
        <f t="shared" si="40"/>
        <v>40.23</v>
      </c>
      <c r="E130" s="12">
        <v>4.0229</v>
      </c>
      <c r="F130" s="13">
        <f t="shared" si="39"/>
        <v>40.23</v>
      </c>
      <c r="G130" s="12"/>
      <c r="H130" s="13"/>
    </row>
    <row r="131" ht="21" customHeight="1" spans="1:8">
      <c r="A131" s="10">
        <v>13</v>
      </c>
      <c r="B131" s="11" t="s">
        <v>186</v>
      </c>
      <c r="C131" s="11">
        <f t="shared" si="38"/>
        <v>2.4129</v>
      </c>
      <c r="D131" s="11">
        <f t="shared" si="40"/>
        <v>24.13</v>
      </c>
      <c r="E131" s="12">
        <v>2.4129</v>
      </c>
      <c r="F131" s="13">
        <f t="shared" si="39"/>
        <v>24.13</v>
      </c>
      <c r="G131" s="12"/>
      <c r="H131" s="13"/>
    </row>
    <row r="132" ht="43" customHeight="1" spans="1:8">
      <c r="A132" s="21"/>
      <c r="B132" s="21"/>
      <c r="C132" s="21"/>
      <c r="D132" s="21"/>
      <c r="E132" s="21"/>
      <c r="F132" s="21"/>
      <c r="G132" s="21"/>
      <c r="H132" s="21"/>
    </row>
  </sheetData>
  <mergeCells count="8">
    <mergeCell ref="A2:H2"/>
    <mergeCell ref="F3:H3"/>
    <mergeCell ref="C4:D4"/>
    <mergeCell ref="E4:F4"/>
    <mergeCell ref="G4:H4"/>
    <mergeCell ref="A132:H132"/>
    <mergeCell ref="A4:A5"/>
    <mergeCell ref="B4:B5"/>
  </mergeCells>
  <printOptions horizontalCentered="1"/>
  <pageMargins left="0.31" right="0.31" top="0.55" bottom="0.55" header="0.3" footer="0.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王旭日</cp:lastModifiedBy>
  <dcterms:created xsi:type="dcterms:W3CDTF">2006-09-13T11:21:00Z</dcterms:created>
  <dcterms:modified xsi:type="dcterms:W3CDTF">2020-01-13T07:33:48Z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